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Majer\Most_220 9-3_Nové Hamry\ROZPOČET\final pro zadání 2023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  <sheet name="3 - SO202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SO000'!$A$1:$M$88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SO201'!$A$1:$M$490</definedName>
    <definedName name="_xlnm.Print_Titles" localSheetId="3">'2 - SO201'!$30:$32</definedName>
    <definedName name="_xlnm.Print_Area" localSheetId="4">'3 - SO202'!$A$1:$M$100</definedName>
    <definedName name="_xlnm.Print_Titles" localSheetId="4">'3 - SO202'!$25:$27</definedName>
  </definedNames>
  <calcPr/>
</workbook>
</file>

<file path=xl/calcChain.xml><?xml version="1.0" encoding="utf-8"?>
<calcChain xmlns="http://schemas.openxmlformats.org/spreadsheetml/2006/main">
  <c i="5" l="1" r="R78"/>
  <c r="R83"/>
  <c r="I78"/>
  <c r="Q78"/>
  <c r="Q83"/>
  <c r="R70"/>
  <c r="R75"/>
  <c r="I70"/>
  <c r="Q70"/>
  <c r="Q75"/>
  <c r="R62"/>
  <c r="J62"/>
  <c r="L62"/>
  <c r="I62"/>
  <c r="Q62"/>
  <c r="R57"/>
  <c r="I57"/>
  <c r="Q57"/>
  <c r="R52"/>
  <c r="I52"/>
  <c r="Q52"/>
  <c r="R47"/>
  <c r="R67"/>
  <c r="I47"/>
  <c r="Q47"/>
  <c r="R39"/>
  <c r="Q39"/>
  <c r="I39"/>
  <c r="J39"/>
  <c r="L39"/>
  <c r="R34"/>
  <c r="I34"/>
  <c r="Q34"/>
  <c r="R29"/>
  <c r="R44"/>
  <c r="Q29"/>
  <c r="Q44"/>
  <c r="I29"/>
  <c r="J29"/>
  <c r="A13"/>
  <c i="4" r="R468"/>
  <c r="Q468"/>
  <c r="I468"/>
  <c r="J468"/>
  <c r="L468"/>
  <c r="R463"/>
  <c r="J463"/>
  <c r="L463"/>
  <c r="I463"/>
  <c r="Q463"/>
  <c r="R458"/>
  <c r="I458"/>
  <c r="J458"/>
  <c r="L458"/>
  <c r="R453"/>
  <c r="I453"/>
  <c r="J453"/>
  <c r="L453"/>
  <c r="R448"/>
  <c r="I448"/>
  <c r="Q448"/>
  <c r="R443"/>
  <c r="I443"/>
  <c r="Q443"/>
  <c r="R438"/>
  <c r="Q438"/>
  <c r="I438"/>
  <c r="J438"/>
  <c r="L438"/>
  <c r="R433"/>
  <c r="I433"/>
  <c r="Q433"/>
  <c r="R428"/>
  <c r="I428"/>
  <c r="Q428"/>
  <c r="R423"/>
  <c r="I423"/>
  <c r="J423"/>
  <c r="L423"/>
  <c r="R418"/>
  <c r="Q418"/>
  <c r="I418"/>
  <c r="J418"/>
  <c r="L418"/>
  <c r="R413"/>
  <c r="Q413"/>
  <c r="I413"/>
  <c r="J413"/>
  <c r="L413"/>
  <c r="R408"/>
  <c r="I408"/>
  <c r="Q408"/>
  <c r="R403"/>
  <c r="I403"/>
  <c r="Q403"/>
  <c r="R398"/>
  <c r="I398"/>
  <c r="J398"/>
  <c r="L398"/>
  <c r="R393"/>
  <c r="R473"/>
  <c r="I393"/>
  <c r="Q393"/>
  <c r="R385"/>
  <c r="I385"/>
  <c r="Q385"/>
  <c r="R380"/>
  <c r="I380"/>
  <c r="Q380"/>
  <c r="R375"/>
  <c r="I375"/>
  <c r="J375"/>
  <c r="L375"/>
  <c r="R370"/>
  <c r="R390"/>
  <c r="I370"/>
  <c r="J370"/>
  <c r="R362"/>
  <c r="I362"/>
  <c r="J362"/>
  <c r="L362"/>
  <c r="R357"/>
  <c r="I357"/>
  <c r="Q357"/>
  <c r="R352"/>
  <c r="I352"/>
  <c r="Q352"/>
  <c r="R347"/>
  <c r="R367"/>
  <c r="I347"/>
  <c r="Q347"/>
  <c r="R339"/>
  <c r="I339"/>
  <c r="Q339"/>
  <c r="R334"/>
  <c r="I334"/>
  <c r="J334"/>
  <c r="L334"/>
  <c r="R329"/>
  <c r="Q329"/>
  <c r="I329"/>
  <c r="J329"/>
  <c r="L329"/>
  <c r="R324"/>
  <c r="J324"/>
  <c r="L324"/>
  <c r="I324"/>
  <c r="Q324"/>
  <c r="R319"/>
  <c r="I319"/>
  <c r="J319"/>
  <c r="L319"/>
  <c r="R314"/>
  <c r="I314"/>
  <c r="Q314"/>
  <c r="R309"/>
  <c r="I309"/>
  <c r="Q309"/>
  <c r="R304"/>
  <c r="I304"/>
  <c r="J304"/>
  <c r="L304"/>
  <c r="R299"/>
  <c r="R344"/>
  <c r="I299"/>
  <c r="Q299"/>
  <c r="R291"/>
  <c r="I291"/>
  <c r="Q291"/>
  <c r="R286"/>
  <c r="I286"/>
  <c r="Q286"/>
  <c r="R281"/>
  <c r="I281"/>
  <c r="Q281"/>
  <c r="R276"/>
  <c r="I276"/>
  <c r="J276"/>
  <c r="L276"/>
  <c r="R271"/>
  <c r="I271"/>
  <c r="Q271"/>
  <c r="R266"/>
  <c r="I266"/>
  <c r="J266"/>
  <c r="L266"/>
  <c r="R261"/>
  <c r="I261"/>
  <c r="J261"/>
  <c r="L261"/>
  <c r="R256"/>
  <c r="R296"/>
  <c r="I256"/>
  <c r="J256"/>
  <c r="R248"/>
  <c r="I248"/>
  <c r="J248"/>
  <c r="L248"/>
  <c r="R243"/>
  <c r="I243"/>
  <c r="J243"/>
  <c r="L243"/>
  <c r="R238"/>
  <c r="I238"/>
  <c r="Q238"/>
  <c r="R233"/>
  <c r="I233"/>
  <c r="J233"/>
  <c r="L233"/>
  <c r="R228"/>
  <c r="Q228"/>
  <c r="I228"/>
  <c r="J228"/>
  <c r="L228"/>
  <c r="R223"/>
  <c r="R253"/>
  <c r="I223"/>
  <c r="Q223"/>
  <c r="R215"/>
  <c r="I215"/>
  <c r="J215"/>
  <c r="L215"/>
  <c r="R210"/>
  <c r="I210"/>
  <c r="J210"/>
  <c r="L210"/>
  <c r="R205"/>
  <c r="I205"/>
  <c r="J205"/>
  <c r="L205"/>
  <c r="R200"/>
  <c r="I200"/>
  <c r="Q200"/>
  <c r="R195"/>
  <c r="J195"/>
  <c r="L195"/>
  <c r="I195"/>
  <c r="Q195"/>
  <c r="R190"/>
  <c r="I190"/>
  <c r="J190"/>
  <c r="L190"/>
  <c r="R185"/>
  <c r="Q185"/>
  <c r="I185"/>
  <c r="J185"/>
  <c r="L185"/>
  <c r="R180"/>
  <c r="I180"/>
  <c r="Q180"/>
  <c r="R175"/>
  <c r="R220"/>
  <c r="I175"/>
  <c r="Q175"/>
  <c r="R167"/>
  <c r="I167"/>
  <c r="Q167"/>
  <c r="R162"/>
  <c r="I162"/>
  <c r="J162"/>
  <c r="L162"/>
  <c r="R157"/>
  <c r="Q157"/>
  <c r="I157"/>
  <c r="J157"/>
  <c r="L157"/>
  <c r="R152"/>
  <c r="I152"/>
  <c r="J152"/>
  <c r="L152"/>
  <c r="R147"/>
  <c r="I147"/>
  <c r="J147"/>
  <c r="L147"/>
  <c r="R142"/>
  <c r="I142"/>
  <c r="J142"/>
  <c r="L142"/>
  <c r="R137"/>
  <c r="I137"/>
  <c r="Q137"/>
  <c r="R132"/>
  <c r="I132"/>
  <c r="J132"/>
  <c r="L132"/>
  <c r="R127"/>
  <c r="Q127"/>
  <c r="I127"/>
  <c r="J127"/>
  <c r="L127"/>
  <c r="R122"/>
  <c r="Q122"/>
  <c r="I122"/>
  <c r="J122"/>
  <c r="L122"/>
  <c r="R117"/>
  <c r="I117"/>
  <c r="J117"/>
  <c r="L117"/>
  <c r="R112"/>
  <c r="I112"/>
  <c r="J112"/>
  <c r="L112"/>
  <c r="R107"/>
  <c r="I107"/>
  <c r="Q107"/>
  <c r="R102"/>
  <c r="I102"/>
  <c r="J102"/>
  <c r="L102"/>
  <c r="R97"/>
  <c r="I97"/>
  <c r="J97"/>
  <c r="L97"/>
  <c r="R92"/>
  <c r="I92"/>
  <c r="J92"/>
  <c r="L92"/>
  <c r="R87"/>
  <c r="I87"/>
  <c r="Q87"/>
  <c r="R82"/>
  <c r="I82"/>
  <c r="Q82"/>
  <c r="R77"/>
  <c r="I77"/>
  <c r="Q77"/>
  <c r="R72"/>
  <c r="I72"/>
  <c r="Q72"/>
  <c r="R67"/>
  <c r="I67"/>
  <c r="Q67"/>
  <c r="R62"/>
  <c r="R172"/>
  <c r="Q62"/>
  <c r="I62"/>
  <c r="J62"/>
  <c r="R54"/>
  <c r="I54"/>
  <c r="J54"/>
  <c r="L54"/>
  <c r="R49"/>
  <c r="I49"/>
  <c r="Q49"/>
  <c r="R44"/>
  <c r="I44"/>
  <c r="Q44"/>
  <c r="R39"/>
  <c r="I39"/>
  <c r="Q39"/>
  <c r="R34"/>
  <c r="R59"/>
  <c r="I34"/>
  <c r="Q34"/>
  <c r="A13"/>
  <c i="3" r="R26"/>
  <c r="R31"/>
  <c r="I26"/>
  <c r="J26"/>
  <c r="L26"/>
  <c r="L32"/>
  <c r="J11"/>
  <c i="1" r="F21"/>
  <c i="3" r="A13"/>
  <c i="2" r="R66"/>
  <c r="I66"/>
  <c r="J66"/>
  <c r="L66"/>
  <c r="R61"/>
  <c r="I61"/>
  <c r="J61"/>
  <c r="L61"/>
  <c r="R56"/>
  <c r="Q56"/>
  <c r="I56"/>
  <c r="J56"/>
  <c r="L56"/>
  <c r="R51"/>
  <c r="I51"/>
  <c r="J51"/>
  <c r="L51"/>
  <c r="R46"/>
  <c r="I46"/>
  <c r="Q46"/>
  <c r="R41"/>
  <c r="I41"/>
  <c r="Q41"/>
  <c r="R36"/>
  <c r="I36"/>
  <c r="Q36"/>
  <c r="R31"/>
  <c r="I31"/>
  <c r="Q31"/>
  <c r="R26"/>
  <c r="R71"/>
  <c r="I26"/>
  <c r="J26"/>
  <c r="L26"/>
  <c r="A13"/>
  <c i="5" l="1" r="Q67"/>
  <c i="2" r="Q26"/>
  <c r="J46"/>
  <c r="L46"/>
  <c i="3" r="L20"/>
  <c r="Q26"/>
  <c r="Q31"/>
  <c r="S31"/>
  <c r="S20"/>
  <c r="H32"/>
  <c r="K20"/>
  <c r="Q11"/>
  <c i="4" r="J49"/>
  <c r="L49"/>
  <c r="J67"/>
  <c r="L67"/>
  <c r="J82"/>
  <c r="L82"/>
  <c r="Q92"/>
  <c r="Q172"/>
  <c r="Q97"/>
  <c r="Q112"/>
  <c r="Q132"/>
  <c r="Q152"/>
  <c r="J200"/>
  <c r="L200"/>
  <c r="Q210"/>
  <c r="J238"/>
  <c r="L238"/>
  <c r="Q243"/>
  <c r="Q276"/>
  <c r="J286"/>
  <c r="L286"/>
  <c r="Q304"/>
  <c r="Q344"/>
  <c r="J309"/>
  <c r="L309"/>
  <c r="Q370"/>
  <c r="J408"/>
  <c r="L408"/>
  <c i="2" r="J36"/>
  <c r="L36"/>
  <c i="3" r="H31"/>
  <c r="L31"/>
  <c r="J31"/>
  <c r="R11"/>
  <c i="4" r="J34"/>
  <c r="L34"/>
  <c r="J39"/>
  <c r="L39"/>
  <c r="J44"/>
  <c r="L44"/>
  <c r="J72"/>
  <c r="L72"/>
  <c r="J77"/>
  <c r="L77"/>
  <c r="Q102"/>
  <c r="J137"/>
  <c r="L137"/>
  <c i="2" r="J31"/>
  <c r="L31"/>
  <c r="L72"/>
  <c r="J11"/>
  <c i="1" r="F20"/>
  <c i="2" r="J41"/>
  <c r="L41"/>
  <c r="Q51"/>
  <c r="H71"/>
  <c r="H72"/>
  <c r="J10"/>
  <c i="4" r="L62"/>
  <c r="J87"/>
  <c r="L87"/>
  <c r="J107"/>
  <c r="L107"/>
  <c r="Q117"/>
  <c r="Q142"/>
  <c r="Q147"/>
  <c r="J180"/>
  <c r="L180"/>
  <c r="Q205"/>
  <c r="Q215"/>
  <c r="J223"/>
  <c r="L223"/>
  <c r="L254"/>
  <c r="L23"/>
  <c r="Q233"/>
  <c r="Q253"/>
  <c r="Q248"/>
  <c r="Q256"/>
  <c r="Q296"/>
  <c r="Q261"/>
  <c r="Q266"/>
  <c r="J271"/>
  <c r="L271"/>
  <c r="J291"/>
  <c r="L291"/>
  <c r="J299"/>
  <c r="Q334"/>
  <c r="J339"/>
  <c r="L339"/>
  <c r="J347"/>
  <c r="L370"/>
  <c r="Q375"/>
  <c r="J380"/>
  <c r="L380"/>
  <c r="J385"/>
  <c r="L385"/>
  <c r="J393"/>
  <c r="Q398"/>
  <c r="Q473"/>
  <c r="Q423"/>
  <c r="Q458"/>
  <c i="5" r="J34"/>
  <c r="L34"/>
  <c i="4" r="Q162"/>
  <c r="J167"/>
  <c r="L167"/>
  <c r="J175"/>
  <c r="H220"/>
  <c r="Q190"/>
  <c r="Q220"/>
  <c r="L256"/>
  <c r="J281"/>
  <c r="L281"/>
  <c r="J314"/>
  <c r="L314"/>
  <c r="Q319"/>
  <c i="5" r="H44"/>
  <c i="2" r="Q61"/>
  <c r="Q66"/>
  <c i="4" r="Q54"/>
  <c r="Q59"/>
  <c r="J352"/>
  <c r="L352"/>
  <c r="J357"/>
  <c r="L357"/>
  <c r="Q362"/>
  <c r="Q367"/>
  <c r="J403"/>
  <c r="L403"/>
  <c r="J428"/>
  <c r="L428"/>
  <c r="J433"/>
  <c r="L433"/>
  <c r="J443"/>
  <c r="L443"/>
  <c r="J448"/>
  <c r="L448"/>
  <c r="Q453"/>
  <c i="5" r="L29"/>
  <c r="L45"/>
  <c r="J47"/>
  <c r="J52"/>
  <c r="L52"/>
  <c r="J57"/>
  <c r="L57"/>
  <c r="J70"/>
  <c r="H76"/>
  <c r="K22"/>
  <c r="J78"/>
  <c r="H84"/>
  <c r="K23"/>
  <c l="1" r="H68"/>
  <c r="K21"/>
  <c i="4" r="H474"/>
  <c r="K28"/>
  <c r="H345"/>
  <c r="K25"/>
  <c r="L172"/>
  <c r="L60"/>
  <c r="L20"/>
  <c i="2" r="Q71"/>
  <c i="4" r="H367"/>
  <c r="Q390"/>
  <c r="L296"/>
  <c r="J296"/>
  <c r="J297"/>
  <c r="L390"/>
  <c r="H390"/>
  <c r="H296"/>
  <c r="H172"/>
  <c r="H391"/>
  <c r="K27"/>
  <c i="2" r="L71"/>
  <c r="J71"/>
  <c r="J72"/>
  <c i="4" r="H297"/>
  <c r="K24"/>
  <c r="H173"/>
  <c r="K21"/>
  <c i="5" r="H45"/>
  <c r="K20"/>
  <c i="2" r="L20"/>
  <c i="4" r="H59"/>
  <c r="H60"/>
  <c r="K20"/>
  <c r="L173"/>
  <c r="L21"/>
  <c r="H221"/>
  <c r="K22"/>
  <c r="H254"/>
  <c r="K23"/>
  <c r="L299"/>
  <c r="L345"/>
  <c r="L25"/>
  <c r="L391"/>
  <c r="L27"/>
  <c i="1" r="D20"/>
  <c i="4" r="L59"/>
  <c r="J59"/>
  <c r="S59"/>
  <c r="S20"/>
  <c i="3" r="J10"/>
  <c r="S11"/>
  <c i="1" r="S21"/>
  <c i="3" r="J32"/>
  <c i="4" r="L175"/>
  <c r="L221"/>
  <c r="L22"/>
  <c r="L253"/>
  <c r="L297"/>
  <c r="L24"/>
  <c r="H344"/>
  <c r="H368"/>
  <c r="K26"/>
  <c i="5" r="L20"/>
  <c r="L44"/>
  <c r="J44"/>
  <c r="L47"/>
  <c r="L68"/>
  <c r="L21"/>
  <c i="4" r="H253"/>
  <c r="L393"/>
  <c r="L474"/>
  <c r="L28"/>
  <c r="H473"/>
  <c i="2" r="K20"/>
  <c r="Q11"/>
  <c r="S11"/>
  <c i="1" r="S20"/>
  <c i="4" r="L347"/>
  <c r="L367"/>
  <c r="J367"/>
  <c r="J368"/>
  <c i="5" r="L70"/>
  <c r="L76"/>
  <c r="L22"/>
  <c r="H67"/>
  <c r="H75"/>
  <c r="L78"/>
  <c r="L84"/>
  <c r="L23"/>
  <c r="H83"/>
  <c i="4" l="1" r="J253"/>
  <c r="J254"/>
  <c r="J390"/>
  <c r="J391"/>
  <c i="2" r="S71"/>
  <c r="S20"/>
  <c i="5" r="R11"/>
  <c i="4" r="J172"/>
  <c r="J173"/>
  <c i="5" r="Q11"/>
  <c i="4" r="Q11"/>
  <c r="S367"/>
  <c r="S26"/>
  <c r="S296"/>
  <c r="S24"/>
  <c i="5" r="J11"/>
  <c i="1" r="F23"/>
  <c i="4" r="J10"/>
  <c r="S11"/>
  <c i="1" r="S22"/>
  <c i="5" r="S44"/>
  <c r="S20"/>
  <c i="1" r="D21"/>
  <c i="4" r="J60"/>
  <c r="L220"/>
  <c r="J220"/>
  <c r="J221"/>
  <c r="L368"/>
  <c r="L26"/>
  <c r="L344"/>
  <c r="J344"/>
  <c r="J345"/>
  <c i="2" r="R11"/>
  <c i="4" r="L473"/>
  <c r="J473"/>
  <c r="J474"/>
  <c i="5" r="J10"/>
  <c r="S11"/>
  <c i="1" r="S23"/>
  <c i="5" r="J45"/>
  <c r="L67"/>
  <c r="J67"/>
  <c r="J68"/>
  <c r="L75"/>
  <c r="J75"/>
  <c r="J76"/>
  <c r="L83"/>
  <c r="J83"/>
  <c r="J84"/>
  <c i="4" l="1" r="S390"/>
  <c r="S27"/>
  <c r="R11"/>
  <c r="J11"/>
  <c i="1" r="F22"/>
  <c i="4" r="S344"/>
  <c r="S25"/>
  <c r="S473"/>
  <c r="S28"/>
  <c i="5" r="S67"/>
  <c r="S21"/>
  <c i="4" r="S253"/>
  <c r="S23"/>
  <c r="S172"/>
  <c r="S21"/>
  <c i="1" r="D22"/>
  <c i="4" r="S220"/>
  <c r="S22"/>
  <c i="5" r="S75"/>
  <c r="S22"/>
  <c r="S83"/>
  <c r="S23"/>
  <c i="1" r="D23"/>
</calcChain>
</file>

<file path=xl/sharedStrings.xml><?xml version="1.0" encoding="utf-8"?>
<sst xmlns="http://schemas.openxmlformats.org/spreadsheetml/2006/main">
  <si>
    <t>SOUHRNNÝ LIST STAVBY</t>
  </si>
  <si>
    <t>STAVBA</t>
  </si>
  <si>
    <t>TÚ_M_023 - Modernizace mostu ev. č. 220 9 - 3 Nové Hamry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</si>
  <si>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</si>
  <si>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</si>
  <si>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</si>
  <si>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</si>
  <si>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</si>
  <si>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</si>
  <si>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</si>
  <si>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</si>
  <si>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</si>
  <si>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</si>
  <si>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</si>
  <si>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</si>
  <si>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</si>
  <si>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</si>
  <si>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</si>
  <si>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</si>
  <si>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</si>
  <si>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</si>
  <si>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</si>
  <si>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</si>
  <si>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EV.Č. 220 9 - 3 NOVÉ HAMRY</t>
  </si>
  <si>
    <t>SO202</t>
  </si>
  <si>
    <t>PROVIZORNÍ LÁVKA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</si>
  <si>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</si>
  <si>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</si>
  <si>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</si>
  <si>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</si>
  <si>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</si>
  <si>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</si>
  <si>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</si>
  <si>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</si>
  <si>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</si>
  <si>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</si>
  <si>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</si>
  <si>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</si>
  <si>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</si>
  <si>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</si>
  <si>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</si>
  <si>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</si>
  <si>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</si>
  <si>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</si>
  <si>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02911</t>
  </si>
  <si>
    <t>OSTATNÍ POŽADAVKY - GEODETICKÉ ZAMĚŘENÍ</t>
  </si>
  <si>
    <t>KPL</t>
  </si>
  <si>
    <t>doplňující popis</t>
  </si>
  <si>
    <t>GEODETICKÉ PRÁCE BĚHEM VÝSTAVBY_x000d_
vytyčení stavby _x000d_
- směrové a výškové vytyčení stavby, včetně vytýčení inženýrských sítí</t>
  </si>
  <si>
    <t>výměra</t>
  </si>
  <si>
    <t>technická specifikace</t>
  </si>
  <si>
    <t>zahrnuje veškeré náklady spojené s objednatelem požadovanými pracemi</t>
  </si>
  <si>
    <t>cenová soustava</t>
  </si>
  <si>
    <t>OTSKP 2022</t>
  </si>
  <si>
    <t>029113</t>
  </si>
  <si>
    <t>OSTATNÍ POŽADAVKY - GEODETICKÉ ZAMĚŘENÍ - CELKY</t>
  </si>
  <si>
    <t>- zaměření skutečného provedení stavby</t>
  </si>
  <si>
    <t>029412</t>
  </si>
  <si>
    <t>OSTATNÍ POŽADAVKY - VYPRACOVÁNÍ MOSTNÍHO LISTU</t>
  </si>
  <si>
    <t>KUS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</si>
  <si>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</si>
  <si>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</si>
  <si>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</si>
  <si>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</si>
  <si>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</si>
  <si>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dokumentace skutečného provedení stavby _x000d_
- DSPS v počtu 3 paré + 1x CD (otevřené i uzavřené formáty)</t>
  </si>
  <si>
    <t>02945</t>
  </si>
  <si>
    <t>OSTAT POŽADAVKY - GEOMETRICKÝ PLÁN</t>
  </si>
  <si>
    <t>podklady pro majetkoprávní vypořádání stavby_x000d_
- vypracování geometrického plánu včetně projednání a schválení na příslušném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</si>
  <si>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</si>
  <si>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</si>
  <si>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</t>
  </si>
  <si>
    <t>PROVEDENÍ 1. HMP</t>
  </si>
  <si>
    <t xml:space="preserve">most:    1 = 1,000000 =&gt; A _x000d_
lávka:   1 = 1,000000 =&gt; B _x000d_
A+B = 2,000000 =&gt; C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</si>
  <si>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</si>
  <si>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</si>
  <si>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</si>
  <si>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ODBORNÝ GEOLOGICKÝ DOZOR STAVBY</t>
  </si>
  <si>
    <t>1 = 1,000000 =&gt; A</t>
  </si>
  <si>
    <t>zahrnuje veškeré náklady spojené s objednatelem požadovaným dozorem</t>
  </si>
  <si>
    <t>02991</t>
  </si>
  <si>
    <t>OSTATNÍ POŽADAVKY - INFORMAČNÍ TABULE</t>
  </si>
  <si>
    <t>- informační tabule dle standardních podmínek investora uvedených v zadávací dokumentaci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</si>
  <si>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</si>
  <si>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</si>
  <si>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</si>
  <si>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</si>
  <si>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</si>
  <si>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</si>
  <si>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</si>
  <si>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</si>
  <si>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</si>
  <si>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</si>
  <si>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DEMONTÁŽ). VČETNĚ NEZBYTNÉ INŽENÝRSKÉ ČINNOSTI K ZAJIŠTĚNÍ POTŘEBNÝCH
POVOLENÍ, VČETNĚ SPRÁVNÍCH POPLATKŮ. SOUČÁSTÍ FAKTURACE BUDE PODROBNÝ ROZPIS POUŽITÝCH ZNAČEK A
ZAŘÍZENÍ V RÁMCI TÉTO POLOŽKY</t>
  </si>
  <si>
    <t>zahrnuje veškeré náklady spojené s objednatelem požadovanými zařízeními</t>
  </si>
  <si>
    <t>SO201 - MODERNIZACE MOSTU EV.Č. 220 9 - 3 NOVÉ HAMRY</t>
  </si>
  <si>
    <t>Zemní práce</t>
  </si>
  <si>
    <t>Základy</t>
  </si>
  <si>
    <t>Svislé konstrukce</t>
  </si>
  <si>
    <t>Vodorovné konstrukce</t>
  </si>
  <si>
    <t>Komunikace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</si>
  <si>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</si>
  <si>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</si>
  <si>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</si>
  <si>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</si>
  <si>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</si>
  <si>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</si>
  <si>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</si>
  <si>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VÝKOPEK</t>
  </si>
  <si>
    <t>z pol. č. 12960: 12,0m3*1,8t/m3 = 21,600000 =&gt; A t_x000d_
z pol. č. 17120.a: 426,4m3*1,8t/m3 = 767,520000 =&gt; B t_x000d_
Celkem: A+B = 789,120000 =&gt; C t</t>
  </si>
  <si>
    <t>zahrnuje veškeré poplatky provozovateli skládky související s uložením odpadu na skládce.</t>
  </si>
  <si>
    <t>b</t>
  </si>
  <si>
    <t>VÝKOPEK, POLOŽKA BUDE ČERPÁNA NA ŽÁDOST TDI A INVESTORA</t>
  </si>
  <si>
    <t>z pol. č. 17120.b: 14,58m3*1,8t/m3 = 26,244000 =&gt; B t</t>
  </si>
  <si>
    <t>c</t>
  </si>
  <si>
    <t>STÁVAJÍCÍ PODKLADNÍ VRSTVY VOZOVKY</t>
  </si>
  <si>
    <t>z pol. č. 11335: 44,22m3*2,4t/m3 = 106,128000 =&gt; A t</t>
  </si>
  <si>
    <t>d</t>
  </si>
  <si>
    <t>KÁMEN</t>
  </si>
  <si>
    <t>z pol. č. 96613: 281,19m3 = 281,190000 =&gt; A m3_x000d_
odpočet kamene použitého v pol. 46321: -9,0m3 = -9,000000 =&gt; B m3_x000d_
odpočet kamene použitého v pol. 465512.b: -23,12m3 = -23,120000 =&gt; C m3_x000d_
Celkem: A+B+C = 249,070000 =&gt; D m3_x000d_
249,07m3*2,5t/m3 = 622,675000 =&gt; E t</t>
  </si>
  <si>
    <t>e</t>
  </si>
  <si>
    <t>ŽELEZOBETON</t>
  </si>
  <si>
    <t>z pol. č. 96616: 4,687m3*2,5t/m3 = 11,717500 =&gt; A t</t>
  </si>
  <si>
    <t>1 - Zemní práce</t>
  </si>
  <si>
    <t>11120</t>
  </si>
  <si>
    <t>ODSTRANĚNÍ KŘOVIN</t>
  </si>
  <si>
    <t>M2</t>
  </si>
  <si>
    <t>VČ. NALOŽENÍ, ODVOZU A LIKVIDACE DŘEVNÍ HMOTY, SOUČÁSTÍ KÁCENÍ KŘOVIN JSOU I PŘÍPADNÉ VZROSTLÉ NÁLETOVÉ DŘEVINY</t>
  </si>
  <si>
    <t>40,0m2 = 40,000000 =&gt; A m2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</si>
  <si>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</si>
  <si>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</si>
  <si>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</si>
  <si>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VČ. NALOŽENÍ A ODVOZU DŘEVNÍ HMOTY, DŘEVNÍ HMOTA BUDE ODKOUPENA ZHOTOVITELEM STAVBY NA ZÁKLADĚ KUPNÍ SMLOUVY NEBO SI JI PŘEVEZME VLASTNÍK POZEMKU, V PŘÍPADĚ, ŽE JI BUDE POŽADOVAT</t>
  </si>
  <si>
    <t>dle přílohy č. H.9: 11ks = 11,000000 =&gt; A ks</t>
  </si>
  <si>
    <t>Kácení stromů se měří v [ks] poražených stromů (průměr stromů se měří ve výšce 1,3m nad
terénem) a zahrnuje zejména:
- poražení stromu a osekání větví
- spálení větví na hromadách nebo štěpkování
- dopravu a uložení kmenů, případné další práce s nimi dle pokynů zadávací dokumentace 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</si>
  <si>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</si>
  <si>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</si>
  <si>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dle přílohy č. H.9: 12ks = 12,000000 =&gt; A ks</t>
  </si>
  <si>
    <t>11335</t>
  </si>
  <si>
    <t>ODSTRANĚNÍ PODKLADU ZPEVNĚNÝCH PLOCH Z BETONU</t>
  </si>
  <si>
    <t>M3</t>
  </si>
  <si>
    <t>PODKLADNÍ VOZOVKOVÉ VRSTVY Z BETONU, VČ. NALOŽENÍ A ODVOZU A ULOŽENÍ DO RECYKLAČNÍHO STŘEDISKA, POPLATEK ZA SKLÁDKU UVEDEN V POLOŽCE 014102.c</t>
  </si>
  <si>
    <t>odměřeno digitálně ze situace_x000d_
odstranění podkladních vrstvev vozovky: 134,0m2*0,33m = 44,220000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</si>
  <si>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</si>
  <si>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</t>
  </si>
  <si>
    <t>FRÉZOVÁNÍ ZPEVNĚNÝCH PLOCH ASFALTOVÝCH</t>
  </si>
  <si>
    <t>VČ. NALOŽENÍ A ODVOZU NA DEPONII K DALŠÍMU VYUŽITÍ NA STAVBĚ, POVINNÝ ODKUP PŘEBYTEČNÉHO MATERIÁLU ZHOTOVITELEM NA ZÁKLADĚ KUPNÍ SMLOUVY</t>
  </si>
  <si>
    <t>odměřeno digitálně ze situace_x000d_
vozovka: 278,0m2*0,1m = 27,800000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</si>
  <si>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</si>
  <si>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113763</t>
  </si>
  <si>
    <t>FRÉZOVÁNÍ DRÁŽKY PRŮŘEZU DO 300MM2 V ASFALTOVÉ VOZOVCE</t>
  </si>
  <si>
    <t>M</t>
  </si>
  <si>
    <t>VČ. LIKVIDACE VZNIKLÉHO ODPADU</t>
  </si>
  <si>
    <t>podél obrubníků: 4*3,0m = 12,000000 =&gt; A m</t>
  </si>
  <si>
    <t>Položka zahrnuje veškerou manipulaci s vybouranou sutí a s vybouranými hmotami vč. uložení na skládku.</t>
  </si>
  <si>
    <t>113767</t>
  </si>
  <si>
    <t>FRÉZOVÁNÍ DRÁŽKY PRŮŘEZU DO 1000MM2 V ASFALTOVÉ VOZOVCE</t>
  </si>
  <si>
    <t>pro zálivky podél říms_x000d_
vpravo: 18,0m = 18,000000 =&gt; A m_x000d_
vlevo: 18,0m = 18,000000 =&gt; B m_x000d_
Celkem: A+B = 36,000000 =&gt; C m</t>
  </si>
  <si>
    <t>11512</t>
  </si>
  <si>
    <t>ČERPÁNÍ VODY DO 1000 L/MIN</t>
  </si>
  <si>
    <t>HOD</t>
  </si>
  <si>
    <t>předpoklad 21 dní: 21dní*24hod = 504,000000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</si>
  <si>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</si>
  <si>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</si>
  <si>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</si>
  <si>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PROVIZORNÍ PŘEVEDENÍ VODY POMOCÍ PLNÉHO HDPE POTRUBÍ SN8 DN 1000 MM</t>
  </si>
  <si>
    <t>2*20,0m = 40,000000 =&gt; A m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</si>
  <si>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</si>
  <si>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</si>
  <si>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</si>
  <si>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 TL. 150 MM, VČ. NALOŽENÍ A ODVOZU NA DEPONII URČENOU ZHOTOVITELEM, BUDE POUŽITO NA STAVBĚ PRO ZPĚTNÉ OHUMUSOVÁNÍ</t>
  </si>
  <si>
    <t>vlevo: (100,0m2+62,0m2)*0,15m = 24,300000 =&gt; A m3_x000d_
vpravo: (41,0m2+47,0m2)*0,15m = 13,200000 =&gt; B m3_x000d_
Celkem: A+B = 37,500000 =&gt; C m3</t>
  </si>
  <si>
    <t>položka zahrnuje sejmutí ornice bez ohledu na tloušťku vrstvy a její vodorovnou dopravu
nezahrnuje uložení na trvalou skládku</t>
  </si>
  <si>
    <t>12960</t>
  </si>
  <si>
    <t>ČIŠTĚNÍ VODOTEČÍ A MELIORAČ KANÁLŮ OD NÁNOSŮ</t>
  </si>
  <si>
    <t>VČ. NALOŽENÍ, ODVOZU A ULOŽENÍ DO RECYKLAČNÍHO STŘEDISKA, POPLATEK ZA SKLÁDKU UVEDEN V POLOŽCE 014102.a</t>
  </si>
  <si>
    <t>pročištění koryta - odhad: 120,0m2*0,1m = 12,000000 =&gt; A m3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</si>
  <si>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</si>
  <si>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</si>
  <si>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</si>
  <si>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VČ. NALOŽENÍ A ODVOZU DO RECYKLAČNÍHO STŘEDISKA, POPLATEK ZA SKLÁDKU UVEDEN V POLOŽCE 014102.a</t>
  </si>
  <si>
    <t>digitálně odměřeno z výkresu_x000d_
výkopu opěry O1: 24,5m2*8,0m = 196,000000 =&gt; A m3_x000d_
výkopu opěry O2: 28,8m2*8,0m = 230,400000 =&gt; B m3_x000d_
Celkem: A+B = 426,400000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</si>
  <si>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</si>
  <si>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VČ. NALOŽENÍ A ODVOZU DO RECYKLAČNÍHO STŘEDISKA, POPLATEK ZA SKLÁDKU UVEDEN V POLOŽCE 014102.b
POLOŽKA BUDE ČERPÁNA NA ŽÁDOST TDI A INVESTORA</t>
  </si>
  <si>
    <t>výkop pro hutněný polštář pod základovými pasy_x000d_
opěra O1: 2,7m*9,0m*0,3m = 7,290000 =&gt; A m3_x000d_
opěra O2: 2,7m*9,0m*0,3m = 7,290000 =&gt; B m3_x000d_
Celkem: A+B = 14,580000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</si>
  <si>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</si>
  <si>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17120</t>
  </si>
  <si>
    <t>ULOŽENÍ SYPANINY DO NÁSYPŮ A NA SKLÁDKY BEZ ZHUTNĚNÍ</t>
  </si>
  <si>
    <t>TRVALÁ SKLÁDKA</t>
  </si>
  <si>
    <t>zemina na skládku_x000d_
z pol. č. 13173.a: 426,4m3 = 426,400000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</si>
  <si>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</si>
  <si>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TRVALÁ SKLÁDKA, POLOŽKA BUDE ČERPÁNA NA ŽÁDOST TDI A INVESTORA</t>
  </si>
  <si>
    <t>zemina na skládku_x000d_
z pol. č. 13173.b: 14,58m3 = 14,580000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</si>
  <si>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</si>
  <si>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</si>
  <si>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</si>
  <si>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NENAMRZAVÁ ZEMINA VELMI VHODNÁ DO NÁSYPU, HUTNĚNÁ PO VRSTVÁCH TL. MAX. 300 MM</t>
  </si>
  <si>
    <t>digitálně odměřeno z výkresu_x000d_
zásyp základu v rubu nad drenáží_x000d_
u opěry O1: 18,5m2*6,0m = 111,000000 =&gt; A m3_x000d_
u opěry O2: 22,0m2*6,0m = 132,000000 =&gt; B m3_x000d_
Celkem: A+B = 243,000000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</si>
  <si>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</si>
  <si>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</si>
  <si>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</si>
  <si>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digitálně odměřeno z výkresu_x000d_
obsyp základu v líci a v rubu pod drenáží_x000d_
u opěry O1: 2,0m2*8,3m+5,1m2*6,7m = 50,770000 =&gt; A m3_x000d_
u opěry O2: 2,0m2*8,3m+5,1m2*6,7m = 50,770000 =&gt; B m3_x000d_
dosypání svahového kuželu_x000d_
na vtoku u opěry O1: _x000d_
(1/3*(3,14*10,0m*6,0m*4,5m))/4 = 70,650000 =&gt; C m3_x000d_
na výtoku u opěry O1: _x000d_
(1/3*(3,14*9,0m*5,7m*4,5m))/4 = 60,405750 =&gt; D m3_x000d_
na vtoku u opěry O2: _x000d_
(1/3*(3,14*8,6m*4,6m*4,6m))/4 = 47,617053 =&gt; E m3_x000d_
na výtoku u opěry O2: _x000d_
(1/3*(3,14*9,5m*4,0m*3,5m))/4 = 34,801667 =&gt; F m3_x000d_
Celkem: A+B+C+D+E+F = 315,014470 =&gt; G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</si>
  <si>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</si>
  <si>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ŠP, FR. 0-16 MM</t>
  </si>
  <si>
    <t>ochranný obsyp u těsnící fólie tl. 2 x 150 mm_x000d_
za rubem opěry O1: 2vrstvy*0,15m*4,2m*6,0m = 7,560000 =&gt; A m3_x000d_
za rubem opěry O2: 2vrstvy*0,15m*4,2m*6,0m = 7,560000 =&gt; B m3_x000d_
Celkem: A+B = 15,120000 =&gt; C m3</t>
  </si>
  <si>
    <t>ŠP, FR. 8-32 MM</t>
  </si>
  <si>
    <t>ochranný obsyp tl. 600 mm_x000d_
za rubem opěry O1 a křídel: 0,6m*3,1m*(6,62m+6,0m+5,25m) = 33,238200 =&gt; A m3_x000d_
za rubem opěry O2 a křídel: 0,6m*3,3m*(6,625m+6,0m+5,25m) = 35,392500 =&gt; B m3_x000d_
ochranný obsyp nad NK: 0,58m*6,0m*8,0m = 27,840000 =&gt; C m3_x000d_
Celkem: A+B+C = 96,470700 =&gt; D m3</t>
  </si>
  <si>
    <t>17780</t>
  </si>
  <si>
    <t>ZEMNÍ HRÁZKY Z NAKUPOVANÝCH MATERIÁLŮ</t>
  </si>
  <si>
    <t>VČ. NATĚŽENÍ A DOVOZU, VČ. PE FÓLIE TL. 2 MM, VČ. ODSTRANĚNÍ</t>
  </si>
  <si>
    <t>provizorní těsnící hrázky: 2ks*1,0m2*(3,0m+3,0m) = 12,000000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</si>
  <si>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</si>
  <si>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</si>
  <si>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</si>
  <si>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TL. 150 MM, MATERIÁL ZE STAVBY, VČ. NALOŽENÍ A DOVOZU Z MEZIDEPONIE</t>
  </si>
  <si>
    <t>digitálně odměřeno ze situace_x000d_
vlevo: (61,0m2+17,2m2)*0,15m = 11,730000 =&gt; A m3_x000d_
vpravo: (35,0m2+30,0m2)*0,15m = 9,750000 =&gt; B m3_x000d_
Celkem: A+B = 21,480000 =&gt; C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</si>
  <si>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</si>
  <si>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</si>
  <si>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</si>
  <si>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HYDROOSEV TRAVNÍ SMĚSI PODLÉHAJÍCÍ SCHVÁLENÍ TDI, VČ. ZALITÍ A OŠETŘOVÁNÍ</t>
  </si>
  <si>
    <t>digitálně odměřeno ze situace_x000d_
vlevo: 61,0m2+17,2m2 = 78,200000 =&gt; A m2_x000d_
vpravo: 35,0m2+30,0m2 = 65,000000 =&gt; B m2_x000d_
Celkem: A+B = 143,200000 =&gt; C m2</t>
  </si>
  <si>
    <t>Zahrnuje dodání předepsané travní směsi, hydroosev na ornici, zalévání, první pokosení, to vše bez ohledu na sklon terénu</t>
  </si>
  <si>
    <t>2 - Základy</t>
  </si>
  <si>
    <t>21331</t>
  </si>
  <si>
    <t>DRENÁŽNÍ VRSTVY Z BETONU MEZEROVITÉHO (DRENÁŽNÍHO)</t>
  </si>
  <si>
    <t>obsyp podélné drenáže_x000d_
za opěrou O1: 0,1m2*7,0m = 0,700000 =&gt; A m3_x000d_
za opěrou O2: 0,1m2*7,0m = 0,700000 =&gt; B m3_x000d_
Celkem: A+B = 1,400000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</si>
  <si>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</si>
  <si>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</si>
  <si>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</si>
  <si>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ŠTĚRKOVÝ POLŠTÁŘ TL. 0,3 M, ŠD FR. 8/32 MM
POLOŽKA BUDE ČERPÁNA NA ŽÁDOST TDI A INVESTORA</t>
  </si>
  <si>
    <t>hutněný polštář pod základovými pasy_x000d_
opěra O1: 2,7m*9,0m*0,3m = 7,290000 =&gt; A m3_x000d_
opěra O2: 2,7m*9,0m*0,3m = 7,290000 =&gt; B m3_x000d_
Celkem: A+B = 14,580000 =&gt; C m3</t>
  </si>
  <si>
    <t>položka zahrnuje dodávku předepsaného kameniva, mimostaveništní a vnitrostaveništní dopravu a jeho uložení
není-li v zadávací dokumentaci uvedeno jinak, jedná se o nakupovaný materiál</t>
  </si>
  <si>
    <t>261512</t>
  </si>
  <si>
    <t>VRTY PRO KOTVENÍ A INJEKTÁŽ TŘ V NA POVRCHU D DO 16MM</t>
  </si>
  <si>
    <t>D 16 MM</t>
  </si>
  <si>
    <t>vrty pro kotvení obkladu, dl. 200 mm - 8 ks/m2:_x000d_
obklad dříku opěry O1: (3,9m*8,275m)*8ks/m2*0,2m = 51,636000 =&gt; A m_x000d_
obklad dříku opěry O2: (4,08m*8,275m)*8ks/m2*0,2m = 54,019200 =&gt; B m_x000d_
obklad dříku křídel opěry O1: (16,0m2+16,0m2)*8ks/m2*0,2m = 51,200000 =&gt; C m_x000d_
obklad dříku křídel opěry O2: (16,0m2+16,0m2)*8ks/m2*0,2m = 51,200000 =&gt; D m_x000d_
Celkem: A+B+C+D = 208,055200 =&gt; E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</si>
  <si>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</si>
  <si>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272325</t>
  </si>
  <si>
    <t>ZÁKLADY ZE ŽELEZOBETONU DO C30/37</t>
  </si>
  <si>
    <t>C30/37-XF3, XC2, VČ. NÁTĚRU 1 X ALP + 2 X ALN, VČETNĚ TĚSNÍCÍCH JÍMEK PRO ZHOTOVENÍ ZÁKLADU</t>
  </si>
  <si>
    <t>základový pas opěry O1: 2,085m*8,275m*0,7m = 12,077363 =&gt; A m3_x000d_
základový pas opěry O2: 2,085m*8,275m*0,7m = 12,077363 =&gt; B m3_x000d_
Celkem: A+B = 24,154726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</si>
  <si>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</si>
  <si>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</si>
  <si>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</si>
  <si>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B500B</t>
  </si>
  <si>
    <t>2,5% z pol. č. 272325: 24,154m3*7,85t/m3*0,025 = 4,740223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</si>
  <si>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</si>
  <si>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</si>
  <si>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</si>
  <si>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digitálně odměřeno z výkresu_x000d_
geotextilie proti prorůstání vegetace_x000d_
pod zádlažbou za římsou vpravo: 2*4,3m2 = 8,600000 =&gt; A m2_x000d_
pod zádlažbou za římsou vlevo: 2*4,3m2 = 8,600000 =&gt; B m2_x000d_
pod opevněním svahů u opěry O1: 36,2m2+20,6m2 = 56,800000 =&gt; C m2_x000d_
pod opevněním svahů u opěry O2: 21,0m2+37,8m2 = 58,800000 =&gt; D m2_x000d_
Celkem: A+B+C+D = 132,800000 =&gt; E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</si>
  <si>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</si>
  <si>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</si>
  <si>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</si>
  <si>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ochranná geotextilie pod a nad těsnící fólií _x000d_
za rubem opěry O1: 2vrstvy*4,3m*6,0m = 51,600000 =&gt; A m2_x000d_
za rubem opěry O2: 2vrstvy*4,3m*6,0m = 51,600000 =&gt; B m2_x000d_
Celkem: A+B = 103,200000 =&gt; C m2</t>
  </si>
  <si>
    <t>POLOŽKA BUDE ČERPÁNA NA ŽÁDOST TDI A INVESTORA</t>
  </si>
  <si>
    <t>na dně výkopu hutněného polštáře_x000d_
opěra O1: 28,0m2 = 28,000000 =&gt; A m2_x000d_
opěra O2: 28,0m2 = 28,000000 =&gt; B m2_x000d_
Celkem: A+B = 56,000000 =&gt; C m2</t>
  </si>
  <si>
    <t>28999</t>
  </si>
  <si>
    <t>OPLÁŠTĚNÍ (ZPEVNĚNÍ) Z FÓLIE</t>
  </si>
  <si>
    <t>PEHD FÓLIE TL. 2 MM</t>
  </si>
  <si>
    <t>za rubem opěry O1: 4,3m*6,0m = 25,800000 =&gt; A m2_x000d_
za rubem opěry O2: 4,3m*6,0m = 25,800000 =&gt; B m2_x000d_
Celkem: A+B = 51,600000 =&gt; C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</si>
  <si>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</si>
  <si>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</si>
  <si>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</si>
  <si>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</si>
  <si>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</si>
  <si>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KOTVENÍ ŘÍMSY DO VÝVRTU, KOMPLETNÍ DODÁVKA VČ. PKO, VČ. VRTŮ A ZÁLIVKY</t>
  </si>
  <si>
    <t>rozmístění kotev á 1,0 m, viz výkres č. 8 - Tvar říms_x000d_
římsa vpravo: 18ks*5,24kg/ks = 94,320000 =&gt; A kg_x000d_
římsa vlevo: 18ks*5,24kg/ks = 94,320000 =&gt; B kg_x000d_
Celkem: A+B = 188,640000 =&gt; C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</si>
  <si>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</si>
  <si>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</si>
  <si>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</si>
  <si>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C30/37-XF4, XD3, XC4</t>
  </si>
  <si>
    <t>římsa vpravo: 0,35m2*18,0m = 6,300000 =&gt; A m3_x000d_
římsa vlevo: 0,35m2*18,0m = 6,300000 =&gt; B m3_x000d_
Celkem: A+B = 12,600000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</si>
  <si>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</si>
  <si>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</si>
  <si>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</si>
  <si>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3% z pol. č. 317325: 12,6m3*7,85t/m3*0,03 = 2,967300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</si>
  <si>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</si>
  <si>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333213</t>
  </si>
  <si>
    <t>OBKLAD MOST OPĚR A KŘÍDEL Z LOM KAMENE</t>
  </si>
  <si>
    <t>TLOUŠŤKA OBKLADU MIN. 120 MM</t>
  </si>
  <si>
    <t>viz výkres č. 7 - Tvar nosné konstrukce_x000d_
obklad dříku opěry O1: 0,25m*3,99m*8,275m = 8,254313 =&gt; A m3_x000d_
obklad dříku opěry O2: 0,25m*4,15m*8,275m = 8,585313 =&gt; B m3_x000d_
obklad dříku křídel opěry O1: 0,25m*(16,0m2+16,0m2) = 8,000000 =&gt; C m3_x000d_
obklad dříku křídel opěry O2: 0,25m*(16,0m2+16,0m2) = 8,000000 =&gt; D m3_x000d_
Celkem: A+B+C+D = 32,839626 =&gt; E m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</si>
  <si>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</si>
  <si>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</si>
  <si>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</si>
  <si>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C30/37-XF2, XD1, XC4, VČ. NÁTĚRU 1 X ALP + 2 X ALN</t>
  </si>
  <si>
    <t>dřík opěry O1: 0,545m*(3,99m+4,095m)/2*7,725m = 17,019430 =&gt; A m3_x000d_
dřík opěry O2: 0,545m*(4,15m+4,26m)/2*7,725m = 17,703576 =&gt; B m3_x000d_
dřík křídel opěry O1: (22,0m2+22,3m2)*0,75m = 33,225000 =&gt; C m3_x000d_
dřík křídel opěry O2: (22,6m2+22,9m2)*0,75m = 34,125000 =&gt; D m3_x000d_
odpočet kapsy pro obklad na dříku křídel: -(13,05m2+13,1m2+12,8m2+12,85m2)*0,25m = -12,950000 =&gt; E m3_x000d_
Celkem: A+B+C+D+E = 89,123006 =&gt; F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</si>
  <si>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</si>
  <si>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</si>
  <si>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</si>
  <si>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3% z pol. č. 333325: 89,123m3*7,85t/m3*0,03 = 20,988467 =&gt; A t</t>
  </si>
  <si>
    <t>4 - Vodorovné konstrukce</t>
  </si>
  <si>
    <t>421325</t>
  </si>
  <si>
    <t>MOSTNÍ NOSNÉ DESKOVÉ KONSTRUKCE ZE ŽELEZOBETONU C30/37</t>
  </si>
  <si>
    <t>C30/37-XF2, XD1, XC4, VČETNĚ PODPĚRNÉ SKRUŽE, VČETNĚ ÚPRAVY POVRCHU BROUŠENÍM A BROKOVÁNÍM PRO POKLÁDKU IZOLACE</t>
  </si>
  <si>
    <t>digitálně odměřeno z výkresu_x000d_
příčel + poprsní zdi: 4,5m2*6,8m = 30,600000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</si>
  <si>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</si>
  <si>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</si>
  <si>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</si>
  <si>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2,5% z pol. č. 421325: 30,6m3*7,85t/m3*0,025 = 6,005250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</si>
  <si>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</si>
  <si>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451312</t>
  </si>
  <si>
    <t>PODKLADNÍ A VÝPLŇOVÉ VRSTVY Z PROSTÉHO BETONU C12/15</t>
  </si>
  <si>
    <t>C12/15-X0</t>
  </si>
  <si>
    <t>digitálně odměřeno z výkresu_x000d_
pod základovým pasem opěry O1: 24,0m2*0,15m = 3,600000 =&gt; A m3_x000d_
pod základovým pasem opěry O2: 24,0m2*0,15m = 3,600000 =&gt; B m3_x000d_
podkladní beton pod drenáží: 2*0,3m*0,5m*7,0m = 2,100000 =&gt; C m3_x000d_
Celkem: A+B+C = 9,300000 =&gt; D m3</t>
  </si>
  <si>
    <t>451314</t>
  </si>
  <si>
    <t>PODKLADNÍ A VÝPLŇOVÉ VRSTVY Z PROSTÉHO BETONU C25/30</t>
  </si>
  <si>
    <t>C25/30n-XF3</t>
  </si>
  <si>
    <t>digitálně odměřeno z výkresu_x000d_
pod zádlažbou za římsou vpravo: 2*4,3m2*0,1m = 0,860000 =&gt; A m3_x000d_
pod zádlažbou za římsou vlevo: 2*4,3m2*0,1m = 0,860000 =&gt; B m3_x000d_
pod opevněním svahů u opěry O1: (36,2m2+20,6m2)*0,1m = 5,680000 =&gt; C m3_x000d_
pod opevněním svahů u opěry O2: (21,0m2+37,8m2)*0,1m = 5,880000 =&gt; D m3_x000d_
Celkem: A+B+C+D = 13,280000 =&gt; E m3</t>
  </si>
  <si>
    <t>45157</t>
  </si>
  <si>
    <t>PODKLADNÍ A VÝPLŇOVÉ VRSTVY Z KAMENIVA TĚŽENÉHO</t>
  </si>
  <si>
    <t>digitálně odměřeno z výkresu_x000d_
štěrkopískový podsyp tl. 100 mm_x000d_
pod zádlažbou za římsou vpravo: 2*4,3m2*0,1m = 0,860000 =&gt; A m3_x000d_
pod zádlažbou za římsou vlevo: 2*4,3m2*0,1m = 0,860000 =&gt; B m3_x000d_
pod opevněním svahů u opěry O1: (36,2m2+20,6m2)*0,1m = 5,680000 =&gt; C m3_x000d_
pod opevněním svahů u opěry O2: (21,0m2+37,8m2)*0,1m = 5,880000 =&gt; D m3_x000d_
Celkem: A+B+C+D = 13,280000 =&gt; E m3</t>
  </si>
  <si>
    <t>46321</t>
  </si>
  <si>
    <t>ROVNANINA Z LOMOVÉHO KAMENE</t>
  </si>
  <si>
    <t>KÁMEN Z DEMOLICE MOSTU</t>
  </si>
  <si>
    <t>kamenná rovnanina s vyklínováním_x000d_
před opěrami: 0,5m2*9,0m*2 = 9,000000 =&gt; A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</si>
  <si>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</si>
  <si>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</si>
  <si>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</si>
  <si>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LOMOVÝ KÁMEN TL. 200 MM, VČ. SPÁROVÁNÍ CEMENTOVOU MALTOU M25-XF4</t>
  </si>
  <si>
    <t>digitálně odměřeno z výkresu_x000d_
zádlažba za římsou vpravo: 2*4,3m2*0,2m = 1,720000 =&gt; A m3_x000d_
zádlažba za římsou vlevo: 2*4,3m2*0,2m = 1,720000 =&gt; B m3_x000d_
Celkem: A+B = 3,440000 =&gt; C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</si>
  <si>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</si>
  <si>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KÁMEN Z DEMOLICE MOSTU, VČ. SPÁROVÁNÍ CEMENTOVOU MALTOU M25-XF4</t>
  </si>
  <si>
    <t>digitálně odměřeno z výkresu_x000d_
opevnění svahů u opěry O1: (36,2m2+20,6m2)*0,2m = 11,360000 =&gt; A m3_x000d_
opevnění svahů u opěry O2: (21,0m2+37,8m2)*0,2m = 11,760000 =&gt; B m3_x000d_
Celkem: A+B = 23,120000 =&gt; C m3</t>
  </si>
  <si>
    <t>5 - Komunikace</t>
  </si>
  <si>
    <t>56333</t>
  </si>
  <si>
    <t>VOZOVKOVÉ VRSTVY ZE ŠTĚRKODRTI TL. DO 150MM</t>
  </si>
  <si>
    <t>ŠD, A, FR. 0/32 MM, TL. 150 MM</t>
  </si>
  <si>
    <t>digitálně odměřeno ze situace_x000d_
vozovka skladba "A": 81,0m2+88,0m2 = 169,000000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</si>
  <si>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</si>
  <si>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</si>
  <si>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</si>
  <si>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ŠD, A, FR. 0/32 MM, TL. MIN. 150 MM</t>
  </si>
  <si>
    <t>56960</t>
  </si>
  <si>
    <t>ZPEVNĚNÍ KRAJNIC Z RECYKLOVANÉHO MATERIÁLU</t>
  </si>
  <si>
    <t>ASFALTOVÝ RECYKLÁT ZE STAVBY TL. 150 MM, VČ. DOVOZU Z DEPONIE</t>
  </si>
  <si>
    <t>před mostem: 1,0m*20,0m*0,15m*2 = 6,000000 =&gt; A m3_x000d_
za mostem: 1,0m*24,0m*0,15m*2 = 7,200000 =&gt; B m3_x000d_
Celkem: A+B = 13,200000 =&gt; C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</si>
  <si>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</si>
  <si>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572133</t>
  </si>
  <si>
    <t>INFILTRAČNÍ POSTŘIK Z EMULZE DO 1,5KG/M2</t>
  </si>
  <si>
    <t>PI-C 1,50 KG/M2</t>
  </si>
  <si>
    <t>digitálně odměřeno ze situace_x000d_
vozovka skladba "A": 81,0m2+88,0m2 = 169,000000 =&gt; A m2_x000d_
vozovka skladba "B": 90,0m2+84,0m2 = 174,000000 =&gt; B m2_x000d_
Celkem: A+B = 343,000000 =&gt; C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</si>
  <si>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</si>
  <si>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</si>
  <si>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</si>
  <si>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0,30 KG/M2</t>
  </si>
  <si>
    <t>digitálně odměřeno ze situace_x000d_
vozovka na mostě: 6,5m*6,8m = 44,200000 =&gt; A m2_x000d_
vozovka skladba "A": 81,0m2+88,0m2 = 169,000000 =&gt; B m2_x000d_
vozovka skladba "B": 90,0m2+84,0m2 = 174,000000 =&gt; C m2_x000d_
Celkem: A+B+C = 387,200000 =&gt; D m2</t>
  </si>
  <si>
    <t>574A33</t>
  </si>
  <si>
    <t>ASFALTOVÝ BETON PRO OBRUSNÉ VRSTVY ACO 11 TL. 40MM</t>
  </si>
  <si>
    <t>vozovka na mostě: 6,5m*6,8m = 44,200000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</si>
  <si>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</si>
  <si>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574A43</t>
  </si>
  <si>
    <t>ASFALTOVÝ BETON PRO OBRUSNÉ VRSTVY ACO 11 TL. 50MM</t>
  </si>
  <si>
    <t>574C66</t>
  </si>
  <si>
    <t>ASFALTOVÝ BETON PRO LOŽNÍ VRSTVY ACL 16+, 16S TL. 70MM</t>
  </si>
  <si>
    <t>ACL 16+</t>
  </si>
  <si>
    <t>digitálně odměřeno ze situace_x000d_
vozovka skladba "B": 90,0m2+84,0m2 = 174,000000 =&gt; A m2</t>
  </si>
  <si>
    <t>574E66</t>
  </si>
  <si>
    <t>ASFALTOVÝ BETON PRO PODKLADNÍ VRSTVY ACP 16+, 16S TL. 70MM</t>
  </si>
  <si>
    <t>ACP 16+</t>
  </si>
  <si>
    <t>7 - Přidružená stavební výroba</t>
  </si>
  <si>
    <t>711442</t>
  </si>
  <si>
    <t>IZOLACE MOSTOVEK CELOPLOŠNÁ ASFALTOVÝMI PÁSY S PEČETÍCÍ VRSTVOU</t>
  </si>
  <si>
    <t>NAIP TL. 5 MM, VČ. UKONČOVACÍ LIŠTY POD ŘÍMSOU DLE VL 208.08</t>
  </si>
  <si>
    <t>izolace NK + rub opěr: 7,8m*6,8m+3,3m*6,62m+3,5m*6,625m = 98,073500 =&gt; A m2_x000d_
zatažení izolace pod rubovou drenáž: 0,5m*2*6,7m = 6,700000 =&gt; B m2_x000d_
přetažení izolace na křídla NK: 0,5m*(2*3,3m+2*3,5m) = 6,800000 =&gt; C m2_x000d_
Celkem: A+B+C = 111,573500 =&gt; D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</si>
  <si>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</si>
  <si>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711509</t>
  </si>
  <si>
    <t>OCHRANA IZOLACE NA POVRCHU TEXTILIÍ</t>
  </si>
  <si>
    <t>GEOTEXTILIE MIN. 600 G/M2</t>
  </si>
  <si>
    <t>digitálně odměřeno z výkresu_x000d_
v rubu_x000d_
základ a dřík opěry O1: (0,65m+0,85m+4,4m)*6,62m = 39,058000 =&gt; A m2_x000d_
základ a dřík opěry O2: (0,65m+0,85m+4,6m)*6,625m = 40,412500 =&gt; B m2_x000d_
rub křídel opěry O1: 22,0m2+22,3m2+2*0,75m*7,0m = 54,800000 =&gt; C m2_x000d_
rub křídel opěry O2: 22,6m2+22,9m2+2*0,75m*7,5m = 56,750000 =&gt; D m2_x000d_
v líci_x000d_
základ a dřík opěry O1: (0,65m+0,85m+0,85m)*7,725m+2,1m2+2,1m2 = 22,353750 =&gt; E m2_x000d_
základ a dřík opěry O2: (0,65m+0,85m+0,85m)*7,725m+2,1m2+2,2m2 = 22,453750 =&gt; F m2_x000d_
líc křídel opěry O1: 7,7m2+7,9m2 = 15,600000 =&gt; G m2_x000d_
líc křídel opěry O2: 8,5m2+8,8m2 = 17,300000 =&gt; H m2_x000d_
Celkem: A+B+C+D+E+F+G+H = 268,728000 =&gt; I m2</t>
  </si>
  <si>
    <t xml:space="preserve">položka zahrnuje:
- dodání  předepsaného ochranného materiálu
- zřízení ochrany izolace</t>
  </si>
  <si>
    <t>78382</t>
  </si>
  <si>
    <t>NÁTĚRY BETON KONSTR TYP S2 (OS-B)</t>
  </si>
  <si>
    <t>TYP S2 DLE TKP 31</t>
  </si>
  <si>
    <t>hydrofobní nátěr římsy_x000d_
vpravo: (0,15m+0,8m+0,65m+0,3m)*18,0m-(0,15m+0,15m)*18,0m = 28,800000 =&gt; A m2_x000d_
vlevo: (0,15m+0,8m+0,65m+0,3m)*18,0m-(0,15m+0,15m)*18,0m = 28,800000 =&gt; B m2_x000d_
nátěr NK: 0,62m*2*5,6m = 6,944000 =&gt; C m2_x000d_
Celkem: A+B+C = 64,544000 =&gt; D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</si>
  <si>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</si>
  <si>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</si>
  <si>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</si>
  <si>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TYP S4 DLE TKP 31</t>
  </si>
  <si>
    <t>obrubníková hrana římsy_x000d_
vpravo: (0,15m+0,15m)*18,0m = 5,400000 =&gt; A m2_x000d_
vlevo: (0,15m+0,15m)*18,0m = 5,400000 =&gt; B m2_x000d_
Celkem: A+B = 10,800000 =&gt; C m2</t>
  </si>
  <si>
    <t>8 - Potrubí</t>
  </si>
  <si>
    <t>875332</t>
  </si>
  <si>
    <t>POTRUBÍ DREN Z TRUB PLAST DN DO 150MM DĚROVANÝCH</t>
  </si>
  <si>
    <t>POLODĚROVANÁ TRUBKA HDPE DN 150 MM</t>
  </si>
  <si>
    <t>podélná drenáž_x000d_
za opěrou O1: 7,0m = 7,000000 =&gt; A m_x000d_
za opěrou O2: 7,0m = 7,000000 =&gt; B m_x000d_
Celkem: A+B = 14,000000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</si>
  <si>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</si>
  <si>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</si>
  <si>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</si>
  <si>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PLNÁ TRUBKA HDPE DN 180 MM</t>
  </si>
  <si>
    <t>vyústění drenáže_x000d_
skrz dřík křídla opěry O1: 1,0m = 1,000000 =&gt; A m_x000d_
skrz dřík křídla opěry O2: 1,0m = 1,000000 =&gt; B m_x000d_
Celkem: A+B = 2,000000 =&gt; C m</t>
  </si>
  <si>
    <t>87633</t>
  </si>
  <si>
    <t>CHRÁNIČKY Z TRUB PLASTOVÝCH DN DO 150MM</t>
  </si>
  <si>
    <t>DN 110/94 MM</t>
  </si>
  <si>
    <t>rezervní chráničky_x000d_
římsa vpravo: 18,0m = 18,000000 =&gt; A m_x000d_
římsa vlevo: 18,0m = 18,000000 =&gt; B m_x000d_
Celkem: A+B = 36,000000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</si>
  <si>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</si>
  <si>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87634</t>
  </si>
  <si>
    <t>CHRÁNIČKY Z TRUB PLASTOVÝCH DN DO 200MM</t>
  </si>
  <si>
    <t>PLASTOVÁ CHRÁNIČKA DN 200 MM VLOŽENÁ DO BEDNĚNÍ</t>
  </si>
  <si>
    <t>prostup pro drenáž, viz příloha č. 10 - Detaily - VL4 - 204.01_x000d_
skrz dřík křídla opěry O1: 0,85m = 0,850000 =&gt; A m_x000d_
skrz dřík křídla opěry O2: 0,85m = 0,850000 =&gt; B m_x000d_
Celkem: A+B = 1,700000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</si>
  <si>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</si>
  <si>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9 - Ostatní konstrukce a práce</t>
  </si>
  <si>
    <t>9112A3</t>
  </si>
  <si>
    <t>ZÁBRADLÍ MOSTNÍ S VODOR MADLY - DEMONTÁŽ S PŘESUNEM</t>
  </si>
  <si>
    <t>VČETNĚ ODVOZU DO SBĚRNÝCH SUROVIN</t>
  </si>
  <si>
    <t>vlevo: 7,0m = 7,000000 =&gt; A m_x000d_
vpravo: 6,9m = 6,900000 =&gt; B m_x000d_
Celkem: A+B = 13,900000 =&gt; C m</t>
  </si>
  <si>
    <t>položka zahrnuje:
- demontáž a odstranění zařízení
- jeho odvoz na předepsané místo</t>
  </si>
  <si>
    <t>9113A1</t>
  </si>
  <si>
    <t>SVODIDLO OCEL SILNIČ JEDNOSTR, ÚROVEŇ ZADRŽ N1, N2 - DODÁVKA A MONTÁŽ</t>
  </si>
  <si>
    <t>ZVOLENÝ TYP SVODIDLA PODLÉHÁ SCHVÁLENÍ INVESTOREM, VČ. NÁBĚHŮ A ODRAZEK VE SVODNICI</t>
  </si>
  <si>
    <t>před a za mostem_x000d_
vpravo: 24,0m+24,0m = 48,000000 =&gt; A m_x000d_
vlevo: 24,0m+24,0m = 48,000000 =&gt; B m_x000d_
Celkem: A+B = 96,000000 =&gt; C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</si>
  <si>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</si>
  <si>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</si>
  <si>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</si>
  <si>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S VODOROVNOU VÝPLNÍ</t>
  </si>
  <si>
    <t>vpravo: 18,0m = 18,000000 =&gt; A m_x000d_
vlevo: 18,0m = 18,000000 =&gt; B m_x000d_
Celkem: A+B = 36,000000 =&gt; C m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</si>
  <si>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</si>
  <si>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91345</t>
  </si>
  <si>
    <t>NIVELAČNÍ ZNAČKY KOVOVÉ</t>
  </si>
  <si>
    <t>na římsách: 2*3ks = 6,000000 =&gt; A ks</t>
  </si>
  <si>
    <t>položka zahrnuje:
- dodání a osazení nivelační značky včetně nutných zemních prací
- vnitrostaveništní a mimostaveništní dopravu</t>
  </si>
  <si>
    <t>91356</t>
  </si>
  <si>
    <t>R</t>
  </si>
  <si>
    <t>LETOPOČET VÝSTAVBY</t>
  </si>
  <si>
    <t>GUMOVÁ MATRICE PRO VYZNAČENÍ LETOPOČTU</t>
  </si>
  <si>
    <t xml:space="preserve">-  všechny potřebné pomůcky, stroje, nářadí a pomocný materiál</t>
  </si>
  <si>
    <t>2020_OTSKP</t>
  </si>
  <si>
    <t>914123</t>
  </si>
  <si>
    <t>DOPRAVNÍ ZNAČKY ZÁKLADNÍ VELIKOSTI OCELOVÉ FÓLIE TŘ 1 - DEMONTÁŽ</t>
  </si>
  <si>
    <t>VČETNĚ ODVOZU NA SKLÁDKU KSÚSKK</t>
  </si>
  <si>
    <t>2ks = 2,000000 =&gt; A ks</t>
  </si>
  <si>
    <t>Položka zahrnuje odstranění, demontáž a odklizení materiálu s odvozem na předepsané místo</t>
  </si>
  <si>
    <t>914A21</t>
  </si>
  <si>
    <t>EV ČÍSLO MOSTU OCEL S FÓLIÍ TŘ.1 DODÁVKA A MONTÁŽ</t>
  </si>
  <si>
    <t>položka zahrnuje:
- dodávku a montáž značek v požadovaném provedení</t>
  </si>
  <si>
    <t>915211</t>
  </si>
  <si>
    <t>VODOROVNÉ DOPRAVNÍ ZNAČENÍ PLASTEM HLADKÉ - DODÁVKA A POKLÁDKA</t>
  </si>
  <si>
    <t>VČ. PŘEDZNAČENÍ BARVOU</t>
  </si>
  <si>
    <t>V1a (0,125): 66,0m*0,125m = 8,250000 =&gt; A m2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</si>
  <si>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</si>
  <si>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</si>
  <si>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</si>
  <si>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OBRUBNÍK 100/250/1000 MM DO PROSTŘEDÍ XF4, VČ. SPÁROVÁNÍ CEM. MALTOU M25-XF4</t>
  </si>
  <si>
    <t>podél zádlažby za římsou vpravo: 1,3m+1,15m = 2,450000 =&gt; A m_x000d_
podél zádlažby za římsou vlevo: 2*1,15m = 2,300000 =&gt; B m_x000d_
lemování opevnění svahů u opěry O1: 5,2m+2,0m = 7,200000 =&gt; C m_x000d_
lemování opevnění svahů u opěry O2: 2,0m+4,0m = 6,000000 =&gt; D m_x000d_
Celkem: A+B+C+D = 17,950000 =&gt; E m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</si>
  <si>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</si>
  <si>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</si>
  <si>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</si>
  <si>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OBRUBNÍK 150/250/1000 MM DO PROSTŘEDÍ XF4, VČ. SPÁROVÁNÍ CEM. MALTOU M25-XF4</t>
  </si>
  <si>
    <t>4*3,0m = 12,000000 =&gt; A m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</si>
  <si>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</si>
  <si>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</si>
  <si>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</si>
  <si>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PRACOVNÍ SPÁRA SE OŠETŘÍ DLE VL2 211.07 A TP 115</t>
  </si>
  <si>
    <t>oddělujicí řez ve stávající vozovce: 4,7m+4,8m = 9,500000 =&gt; A m</t>
  </si>
  <si>
    <t>položka zahrnuje řezání vozovkové vrstvy v předepsané tloušťce, včetně spotřeby vody</t>
  </si>
  <si>
    <t>931327</t>
  </si>
  <si>
    <t>TĚSNĚNÍ DILATAČ SPAR ASF ZÁLIVKOU MODIFIK PRŮŘ DO 1000MM2</t>
  </si>
  <si>
    <t>výplň řezané spáry ve vozovce v místě napojení na stávající vozovku: 4,7m+4,8m = 9,500000 =&gt; A m_x000d_
podél římsy vpravo: 18,0m = 18,000000 =&gt; B m_x000d_
podél římsy vlevo: 18,0m = 18,000000 =&gt; C m_x000d_
podél obrubníků: 4*3,0m = 12,000000 =&gt; D m_x000d_
Celkem: A+B+C+D = 57,500000 =&gt; E m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</si>
  <si>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</si>
  <si>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</si>
  <si>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</si>
  <si>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předtěsnění_x000d_
podél římsy vpravo: 18,0m = 18,000000 =&gt; A m_x000d_
podél římsy vlevo: 18,0m = 18,000000 =&gt; B m_x000d_
Celkem: A+B = 36,000000 =&gt; C m</t>
  </si>
  <si>
    <t>položka zahrnuje dodávku a osazení předepsaného materiálu, očištění ploch spáry před úpravou, očištění okolí spáry po úpravě</t>
  </si>
  <si>
    <t>936502</t>
  </si>
  <si>
    <t>DROBNÉ DOPLŇK KONSTR KOVOVÉ POZINK</t>
  </si>
  <si>
    <t>KOTVENÍ KAMENNÉHO OBKLADU OPĚR, KŘÍDEL A ZDÍ</t>
  </si>
  <si>
    <t>pozinkované kotvy D12 mm, dl. 500 mm - 8 ks/m2:_x000d_
obklad dříku opěry O1: (3,9m*8,275m)*8ks/m2*0,5m*0,888kg/m = 114,631920 =&gt; A kg_x000d_
obklad dříku opěry O2: (4,08m*8,275m)*8ks/m2*0,5m*0,888kg/m = 119,922624 =&gt; B kg_x000d_
obklad dříku křídel opěry O1: (16,0m2+16,0m2)*8ks/m2*0,5m*0,888kg/m = 113,664000 =&gt; C kg_x000d_
obklad dříku křídel opěry O2: (16,0m2+16,0m2)*8ks/m2*0,5m*0,888kg/m = 113,664000 =&gt; D kg_x000d_
Celkem: A+B+C+D = 461,882544 =&gt; E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</si>
  <si>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</si>
  <si>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96613</t>
  </si>
  <si>
    <t>BOURÁNÍ KONSTRUKCÍ Z KAMENE NA MC</t>
  </si>
  <si>
    <t>VČ. NALOŽENÍ, ODVOZU A ULOŽENÍ DO RECYKLAČNÍHO STŘEDISKA, POPLATEK ZA SKLÁDKU UVEDEN V POLOŽCE 014102.d</t>
  </si>
  <si>
    <t>základ opěry O1: 2,5m*1,1m*6,0m = 16,500000 =&gt; A m3_x000d_
dřík opěry O1: 2,5m*5,0m*6,0m+1,5m2*6,0m = 84,000000 =&gt; B m3_x000d_
základ opěry O2: 2,5m*1,1m*6,0m = 16,500000 =&gt; C m3_x000d_
dřík opěry O2: 2,5m*5,0m*6,0m+1,5m2*6,0m = 84,000000 =&gt; D m3_x000d_
klenba: 3,7m2*5,4m = 19,980000 =&gt; E m3_x000d_
základ křídel opěry O1 - odhad: 1,0m*1,1m*(3,0m+1,5m) = 4,950000 =&gt; F m3_x000d_
křídla opěry O1 - odhad: 5,0m/2*3,0m*1,0m+5,0m/2*1,5m*1,0m = 11,250000 =&gt; G m3_x000d_
základ křídel opěry O2 - odhad: 1,0m*1,1m*(2,0m+1,5m) = 3,850000 =&gt; H m3_x000d_
křídlo opěry O2 - odhad: 5,0m/2*2,0m*1,0m+5,0m/2*1,5m*1,0m = 8,750000 =&gt; I m3_x000d_
základ kamenné zdi na vtoku u opěry O2: 1,6m*1,1m*3,04m = 5,350400 =&gt; J m3_x000d_
kamenná zeď na vtoku u opěry O2: 1,6m*5,0m*3,04m = 24,320000 =&gt; K m3_x000d_
kamenná římsa na vtoku: 0,1m2*6,4m = 0,640000 =&gt; L m3_x000d_
kamenná římsa na výtoku: 0,1m2*6,5m = 0,650000 =&gt; M m3_x000d_
původní sloupky zábradlí: 0,3m*0,3m*1,0m*5ks = 0,450000 =&gt; N m3_x000d_
Celkem: A+B+C+D+E+F+G+H+I+J+K+L+M+N = 281,190400 =&gt; O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</si>
  <si>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</si>
  <si>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</si>
  <si>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</si>
  <si>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VČ. NALOŽENÍ, ODVOZU A ULOŽENÍ DO RECYKLAČNÍHO STŘEDISKA, POPLATEK ZA SKLÁDKU UVEDEN V POLOŽCE 014102.e</t>
  </si>
  <si>
    <t>římsa na vtoku: 0,2m2*6,4m+0,6m*0,5m*3,04m = 2,192000 =&gt; A m3_x000d_
římsa na výtoku: 0,2m2*6,5m+0,6m*0,5m*0,65m = 1,495000 =&gt; B m3_x000d_
vybourání nefunkční jímací šachty a usazovací jímky pod mostem v korytě potoka - odhad: 1,0m3 = 1,000000 =&gt; C m3_x000d_
Celkem: A+B+C = 4,687000 =&gt; D m3</t>
  </si>
  <si>
    <t>SO202 - PROVIZORNÍ LÁVKA</t>
  </si>
  <si>
    <t>027121</t>
  </si>
  <si>
    <t>PROVIZORNÍ PŘÍSTUPOVÉ CESTY - ZŘÍZENÍ</t>
  </si>
  <si>
    <t>PROVIZORNÍ CHODNÍK PRO PĚŠÍ A CYKLISTY ZE ZHUTNĚNÉ ŠTĚRKODRTI, ŠÍŘKA 1,5 M, VČ. OCHRANNÉHO ZÁBRADLÍ, VČ. OCHRANNÉ GEOTEXTILIE</t>
  </si>
  <si>
    <t>digitálně odměřeno z výkresu_x000d_
50,0m2 = 50,000000 =&gt; A m2</t>
  </si>
  <si>
    <t>027123</t>
  </si>
  <si>
    <t>PROVIZORNÍ PŘÍSTUPOVÉ CESTY - ZRUŠENÍ</t>
  </si>
  <si>
    <t>PROVIZORNÍ CHODNÍK PRO PĚŠÍ A CYKLISTY, VČ. OCHRANNÉHO ZÁBRADLÍ, VČ. OCHRANNÉ GEOTEXTILIE, PO ODSTRANĚNÍ BUDE TERÉN UVEDEN DO PŮVODNÍHO STAVU</t>
  </si>
  <si>
    <t>02742</t>
  </si>
  <si>
    <t>PROVIZORNÍ LÁVKY</t>
  </si>
  <si>
    <t>PROVIZORNÍ MODULÁRNÍ LÁVKA PRO PĚŠÍ DL. 9,0 M, VČETNĚ ZŘÍZENÍ, MONTÁŽE A DEMONTÁŽE,
VČ. UVEDENÍ TERÉNU V MÍSTĚ ULOŽENÍ LÁVKY DO PŮVODNÍHO STAVU,
PŘEDPOKLAD PRONÁJMU LÁVKY 5 MĚSÍCŮ</t>
  </si>
  <si>
    <t>2,5m*9,0m = 22,500000 =&gt; A m2</t>
  </si>
  <si>
    <t>12573</t>
  </si>
  <si>
    <t>VYKOPÁVKY ZE ZEMNÍKŮ A SKLÁDEK TŘ. I</t>
  </si>
  <si>
    <t>materiál z mezideponie pro pol. č. 17110: 6,0m3 = 6,000000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</si>
  <si>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</si>
  <si>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VČ. NALOŽENÍ A ODVOZU NA MEZISKLÁDKU, PO ODSTRANĚNÍ LÁVKY BUDE TERÉN V MÍSTĚ PODPĚR UVEDEN DO PŮVODNÍHO STAVU</t>
  </si>
  <si>
    <t>výkop pro panelovou rovnaninu: 1,0m2*3,0m*2 = 6,000000 =&gt; A m3</t>
  </si>
  <si>
    <t>17110</t>
  </si>
  <si>
    <t>ULOŽENÍ SYPANINY DO NÁSYPŮ SE ZHUTNĚNÍM</t>
  </si>
  <si>
    <t>MATERIÁL ZE STAVBY</t>
  </si>
  <si>
    <t>zásyp jámy po odstranění panelové rovnaniny: 1,0m2*3,0m*2 = 6,000000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</si>
  <si>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</si>
  <si>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MEZISKLÁDKA</t>
  </si>
  <si>
    <t>z pol. č. 13173.a: 6,0m3 = 6,000000 =&gt; A m3</t>
  </si>
  <si>
    <t>45212</t>
  </si>
  <si>
    <t>PODKLAD KONSTR Z DÍLCŮ ŽELEZOBETON</t>
  </si>
  <si>
    <t>ROVNANINA Z UŽITÝCH SILNIČNÍCH PANELŮ, VČETNĚ DOVOZU, NALOŽENÍ A ODSTRANĚNÍ</t>
  </si>
  <si>
    <t>opěry pro uložení provizorní modulární lávky: 2,0m*3,0m*0,3m*2 = 3,600000 =&gt; A m3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</si>
  <si>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</si>
  <si>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76221</t>
  </si>
  <si>
    <t>SCHODIŠTĚ DŘEVĚNÁ</t>
  </si>
  <si>
    <t>PROVIZORNÍ DŘEVĚNÉ SCHODY PRO PŘÍSTUP NA PROVIZORNÍ LÁVKU, VČ. OCHRANNÉHO ZÁBRADLÍ, VČ. ZŘÍZENÍ, MONTÁŽE A DEMONTÁŽE, 
VČ. UVEDENÍ TERÉNU V MÍSTĚ ULOŽENÍ SCHODIŠTĚ DO PŮVODNÍHO STAVU,</t>
  </si>
  <si>
    <t>- položky tesařských konstrukcí zahrnují kompletní konstrukci, včetně úprav řeziva (i
impregnaci, povrchové úpravy a pod.), spojovací a ochranné prostředky, upevňovací prvky, lemování, lištování, spárování, není-li zahrnut v jiných položkách, i nátěr konstrukcí, včetně úpravy povrchu před nátěrem.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</si>
</sst>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20</v>
      </c>
      <c r="C21" s="24" t="s">
        <v>21</v>
      </c>
      <c r="D21" s="25">
        <f>'1 - SO151'!J10</f>
        <v>0</v>
      </c>
      <c r="E21" s="26"/>
      <c r="F21" s="25">
        <f>('1 - SO151'!J11)</f>
        <v>0</v>
      </c>
      <c r="G21" s="12"/>
      <c r="H21" s="2"/>
      <c r="I21" s="2"/>
      <c r="S21" s="27">
        <f>ROUND('1 - SO151'!S11,4)</f>
        <v>0</v>
      </c>
    </row>
    <row r="22">
      <c r="A22" s="9"/>
      <c r="B22" s="23" t="s">
        <v>22</v>
      </c>
      <c r="C22" s="24" t="s">
        <v>23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3" t="s">
        <v>24</v>
      </c>
      <c r="C23" s="24" t="s">
        <v>25</v>
      </c>
      <c r="D23" s="25">
        <f>'3 - SO202'!J10</f>
        <v>0</v>
      </c>
      <c r="E23" s="26"/>
      <c r="F23" s="25">
        <f>('3 - SO202'!J11)</f>
        <v>0</v>
      </c>
      <c r="G23" s="12"/>
      <c r="H23" s="2"/>
      <c r="I23" s="2"/>
      <c r="S23" s="27">
        <f>ROUND('3 - SO202'!S11,4)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202'!A11" display="'SO202"/>
  </hyperlink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H72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L72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AVERAGE(J71)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H72</f>
        <v>0</v>
      </c>
      <c r="L20" s="38">
        <f>L72</f>
        <v>0</v>
      </c>
      <c r="M20" s="12"/>
      <c r="N20" s="2"/>
      <c r="O20" s="2"/>
      <c r="P20" s="2"/>
      <c r="Q20" s="2"/>
      <c r="S20" s="27">
        <f>S71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44</v>
      </c>
      <c r="D26" s="42" t="s">
        <v>3</v>
      </c>
      <c r="E26" s="42" t="s">
        <v>45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48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50</v>
      </c>
      <c r="C29" s="1"/>
      <c r="D29" s="1"/>
      <c r="E29" s="49" t="s">
        <v>51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52</v>
      </c>
      <c r="C30" s="51"/>
      <c r="D30" s="51"/>
      <c r="E30" s="52" t="s">
        <v>53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54</v>
      </c>
      <c r="D31" s="42" t="s">
        <v>3</v>
      </c>
      <c r="E31" s="42" t="s">
        <v>55</v>
      </c>
      <c r="F31" s="42" t="s">
        <v>3</v>
      </c>
      <c r="G31" s="43" t="s">
        <v>46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56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3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51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52</v>
      </c>
      <c r="C35" s="51"/>
      <c r="D35" s="51"/>
      <c r="E35" s="52" t="s">
        <v>53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57</v>
      </c>
      <c r="D36" s="42" t="s">
        <v>3</v>
      </c>
      <c r="E36" s="42" t="s">
        <v>58</v>
      </c>
      <c r="F36" s="42" t="s">
        <v>3</v>
      </c>
      <c r="G36" s="43" t="s">
        <v>59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3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51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52</v>
      </c>
      <c r="C40" s="51"/>
      <c r="D40" s="51"/>
      <c r="E40" s="52" t="s">
        <v>53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60</v>
      </c>
      <c r="D41" s="42" t="s">
        <v>3</v>
      </c>
      <c r="E41" s="42" t="s">
        <v>61</v>
      </c>
      <c r="F41" s="42" t="s">
        <v>3</v>
      </c>
      <c r="G41" s="43" t="s">
        <v>46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62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51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52</v>
      </c>
      <c r="C45" s="51"/>
      <c r="D45" s="51"/>
      <c r="E45" s="52" t="s">
        <v>53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63</v>
      </c>
      <c r="D46" s="42" t="s">
        <v>3</v>
      </c>
      <c r="E46" s="42" t="s">
        <v>64</v>
      </c>
      <c r="F46" s="42" t="s">
        <v>3</v>
      </c>
      <c r="G46" s="43" t="s">
        <v>46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65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51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52</v>
      </c>
      <c r="C50" s="51"/>
      <c r="D50" s="51"/>
      <c r="E50" s="52" t="s">
        <v>53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66</v>
      </c>
      <c r="D51" s="42" t="s">
        <v>3</v>
      </c>
      <c r="E51" s="42" t="s">
        <v>67</v>
      </c>
      <c r="F51" s="42" t="s">
        <v>3</v>
      </c>
      <c r="G51" s="43" t="s">
        <v>46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68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69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52</v>
      </c>
      <c r="C55" s="51"/>
      <c r="D55" s="51"/>
      <c r="E55" s="52" t="s">
        <v>53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70</v>
      </c>
      <c r="D56" s="42" t="s">
        <v>3</v>
      </c>
      <c r="E56" s="42" t="s">
        <v>71</v>
      </c>
      <c r="F56" s="42" t="s">
        <v>3</v>
      </c>
      <c r="G56" s="43" t="s">
        <v>59</v>
      </c>
      <c r="H56" s="54">
        <v>2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47</v>
      </c>
      <c r="C57" s="1"/>
      <c r="D57" s="1"/>
      <c r="E57" s="49" t="s">
        <v>72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49</v>
      </c>
      <c r="C58" s="1"/>
      <c r="D58" s="1"/>
      <c r="E58" s="49" t="s">
        <v>73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50</v>
      </c>
      <c r="C59" s="1"/>
      <c r="D59" s="1"/>
      <c r="E59" s="49" t="s">
        <v>74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52</v>
      </c>
      <c r="C60" s="51"/>
      <c r="D60" s="51"/>
      <c r="E60" s="52" t="s">
        <v>53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75</v>
      </c>
      <c r="D61" s="42" t="s">
        <v>3</v>
      </c>
      <c r="E61" s="42" t="s">
        <v>76</v>
      </c>
      <c r="F61" s="42" t="s">
        <v>3</v>
      </c>
      <c r="G61" s="43" t="s">
        <v>46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47</v>
      </c>
      <c r="C62" s="1"/>
      <c r="D62" s="1"/>
      <c r="E62" s="49" t="s">
        <v>77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49</v>
      </c>
      <c r="C63" s="1"/>
      <c r="D63" s="1"/>
      <c r="E63" s="49" t="s">
        <v>78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50</v>
      </c>
      <c r="C64" s="1"/>
      <c r="D64" s="1"/>
      <c r="E64" s="49" t="s">
        <v>79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52</v>
      </c>
      <c r="C65" s="51"/>
      <c r="D65" s="51"/>
      <c r="E65" s="52" t="s">
        <v>53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9</v>
      </c>
      <c r="C66" s="42" t="s">
        <v>80</v>
      </c>
      <c r="D66" s="42" t="s">
        <v>3</v>
      </c>
      <c r="E66" s="42" t="s">
        <v>81</v>
      </c>
      <c r="F66" s="42" t="s">
        <v>3</v>
      </c>
      <c r="G66" s="43" t="s">
        <v>59</v>
      </c>
      <c r="H66" s="54">
        <v>1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47</v>
      </c>
      <c r="C67" s="1"/>
      <c r="D67" s="1"/>
      <c r="E67" s="49" t="s">
        <v>82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49</v>
      </c>
      <c r="C68" s="1"/>
      <c r="D68" s="1"/>
      <c r="E68" s="49" t="s">
        <v>3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50</v>
      </c>
      <c r="C69" s="1"/>
      <c r="D69" s="1"/>
      <c r="E69" s="49" t="s">
        <v>83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52</v>
      </c>
      <c r="C70" s="51"/>
      <c r="D70" s="51"/>
      <c r="E70" s="52" t="s">
        <v>53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 thickBot="1" ht="25" customHeight="1">
      <c r="A71" s="9"/>
      <c r="B71" s="1"/>
      <c r="C71" s="59">
        <v>0</v>
      </c>
      <c r="D71" s="1"/>
      <c r="E71" s="59" t="s">
        <v>34</v>
      </c>
      <c r="F71" s="1"/>
      <c r="G71" s="60" t="s">
        <v>84</v>
      </c>
      <c r="H71" s="61">
        <f>J26+J31+J36+J41+J46+J51+J56+J61+J66</f>
        <v>0</v>
      </c>
      <c r="I71" s="60" t="s">
        <v>85</v>
      </c>
      <c r="J71" s="62">
        <f>(L71-H71)</f>
        <v>0</v>
      </c>
      <c r="K71" s="60" t="s">
        <v>86</v>
      </c>
      <c r="L71" s="63">
        <f>L26+L31+L36+L41+L46+L51+L56+L61+L66</f>
        <v>0</v>
      </c>
      <c r="M71" s="12"/>
      <c r="N71" s="2"/>
      <c r="O71" s="2"/>
      <c r="P71" s="2"/>
      <c r="Q71" s="33">
        <f>0+Q26+Q31+Q36+Q41+Q46+Q51+Q56+Q61+Q66</f>
        <v>0</v>
      </c>
      <c r="R71" s="27">
        <f>0+R26+R31+R36+R41+R46+R51+R56+R61+R66</f>
        <v>0</v>
      </c>
      <c r="S71" s="64">
        <f>Q71*(1+J71)+R71</f>
        <v>0</v>
      </c>
    </row>
    <row r="72" thickTop="1" thickBot="1" ht="25" customHeight="1">
      <c r="A72" s="9"/>
      <c r="B72" s="65"/>
      <c r="C72" s="65"/>
      <c r="D72" s="65"/>
      <c r="E72" s="65"/>
      <c r="F72" s="65"/>
      <c r="G72" s="66" t="s">
        <v>87</v>
      </c>
      <c r="H72" s="67">
        <f>J26+J31+J36+J41+J46+J51+J56+J61+J66</f>
        <v>0</v>
      </c>
      <c r="I72" s="66" t="s">
        <v>88</v>
      </c>
      <c r="J72" s="68">
        <f>0+J71</f>
        <v>0</v>
      </c>
      <c r="K72" s="66" t="s">
        <v>89</v>
      </c>
      <c r="L72" s="69">
        <f>L26+L31+L36+L41+L46+L51+L56+L61+L66</f>
        <v>0</v>
      </c>
      <c r="M72" s="12"/>
      <c r="N72" s="2"/>
      <c r="O72" s="2"/>
      <c r="P72" s="2"/>
      <c r="Q72" s="2"/>
    </row>
    <row r="73">
      <c r="A73" s="13"/>
      <c r="B73" s="4"/>
      <c r="C73" s="4"/>
      <c r="D73" s="4"/>
      <c r="E73" s="4"/>
      <c r="F73" s="4"/>
      <c r="G73" s="4"/>
      <c r="H73" s="70"/>
      <c r="I73" s="4"/>
      <c r="J73" s="70"/>
      <c r="K73" s="4"/>
      <c r="L73" s="4"/>
      <c r="M73" s="14"/>
      <c r="N73" s="2"/>
      <c r="O73" s="2"/>
      <c r="P73" s="2"/>
      <c r="Q73" s="2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2"/>
      <c r="P74" s="2"/>
      <c r="Q74" s="2"/>
    </row>
  </sheetData>
  <mergeCells count="51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2:C23"/>
    <mergeCell ref="B25:L25"/>
    <mergeCell ref="B27:D27"/>
    <mergeCell ref="B28:D28"/>
    <mergeCell ref="B29:D29"/>
    <mergeCell ref="B30:D30"/>
    <mergeCell ref="B32:D32"/>
    <mergeCell ref="B33:D33"/>
    <mergeCell ref="B34:D34"/>
    <mergeCell ref="B35:D35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90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L32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H32</f>
        <v>0</v>
      </c>
      <c r="L20" s="3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91</v>
      </c>
      <c r="D26" s="42" t="s">
        <v>3</v>
      </c>
      <c r="E26" s="42" t="s">
        <v>92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93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78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50</v>
      </c>
      <c r="C29" s="1"/>
      <c r="D29" s="1"/>
      <c r="E29" s="49" t="s">
        <v>94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52</v>
      </c>
      <c r="C30" s="51"/>
      <c r="D30" s="51"/>
      <c r="E30" s="52" t="s">
        <v>53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9">
        <v>0</v>
      </c>
      <c r="D31" s="1"/>
      <c r="E31" s="59" t="s">
        <v>34</v>
      </c>
      <c r="F31" s="1"/>
      <c r="G31" s="60" t="s">
        <v>84</v>
      </c>
      <c r="H31" s="61">
        <f>0+J26</f>
        <v>0</v>
      </c>
      <c r="I31" s="60" t="s">
        <v>85</v>
      </c>
      <c r="J31" s="62">
        <f>(L31-H31)</f>
        <v>0</v>
      </c>
      <c r="K31" s="60" t="s">
        <v>86</v>
      </c>
      <c r="L31" s="63">
        <f>0+L26</f>
        <v>0</v>
      </c>
      <c r="M31" s="12"/>
      <c r="N31" s="2"/>
      <c r="O31" s="2"/>
      <c r="P31" s="2"/>
      <c r="Q31" s="33">
        <f>0+Q26</f>
        <v>0</v>
      </c>
      <c r="R31" s="27">
        <f>0+R26</f>
        <v>0</v>
      </c>
      <c r="S31" s="64">
        <f>Q31*(1+J31)+R31</f>
        <v>0</v>
      </c>
    </row>
    <row r="32" thickTop="1" thickBot="1" ht="25" customHeight="1">
      <c r="A32" s="9"/>
      <c r="B32" s="65"/>
      <c r="C32" s="65"/>
      <c r="D32" s="65"/>
      <c r="E32" s="65"/>
      <c r="F32" s="65"/>
      <c r="G32" s="66" t="s">
        <v>87</v>
      </c>
      <c r="H32" s="67">
        <f>0+J26</f>
        <v>0</v>
      </c>
      <c r="I32" s="66" t="s">
        <v>88</v>
      </c>
      <c r="J32" s="68">
        <f>0+J31</f>
        <v>0</v>
      </c>
      <c r="K32" s="66" t="s">
        <v>89</v>
      </c>
      <c r="L32" s="69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0"/>
      <c r="I33" s="4"/>
      <c r="J33" s="70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H60+H173+H221+H254+H297+H345+H368+H391+H474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95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L60+L173+L221+L254+L297+L345+L368+L391+L474</f>
        <v>0</v>
      </c>
      <c r="K11" s="1"/>
      <c r="L11" s="1"/>
      <c r="M11" s="12"/>
      <c r="N11" s="2"/>
      <c r="O11" s="2"/>
      <c r="P11" s="2"/>
      <c r="Q11" s="33">
        <f>IF(SUM(K20:K28)&gt;0,ROUND(SUM(S20:S28)/SUM(K20:K28)-1,8),0)</f>
        <v>0</v>
      </c>
      <c r="R11" s="27">
        <f>AVERAGE(J59,J172,J220,J253,J296,J344,J367,J390,J473)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H60</f>
        <v>0</v>
      </c>
      <c r="L20" s="38">
        <f>L60</f>
        <v>0</v>
      </c>
      <c r="M20" s="12"/>
      <c r="N20" s="2"/>
      <c r="O20" s="2"/>
      <c r="P20" s="2"/>
      <c r="Q20" s="2"/>
      <c r="S20" s="27">
        <f>S59</f>
        <v>0</v>
      </c>
    </row>
    <row r="21">
      <c r="A21" s="9"/>
      <c r="B21" s="36">
        <v>1</v>
      </c>
      <c r="C21" s="1"/>
      <c r="D21" s="1"/>
      <c r="E21" s="37" t="s">
        <v>96</v>
      </c>
      <c r="F21" s="1"/>
      <c r="G21" s="1"/>
      <c r="H21" s="1"/>
      <c r="I21" s="1"/>
      <c r="J21" s="1"/>
      <c r="K21" s="38">
        <f>H173</f>
        <v>0</v>
      </c>
      <c r="L21" s="38">
        <f>L173</f>
        <v>0</v>
      </c>
      <c r="M21" s="12"/>
      <c r="N21" s="2"/>
      <c r="O21" s="2"/>
      <c r="P21" s="2"/>
      <c r="Q21" s="2"/>
      <c r="S21" s="27">
        <f>S172</f>
        <v>0</v>
      </c>
    </row>
    <row r="22">
      <c r="A22" s="9"/>
      <c r="B22" s="36">
        <v>2</v>
      </c>
      <c r="C22" s="1"/>
      <c r="D22" s="1"/>
      <c r="E22" s="37" t="s">
        <v>97</v>
      </c>
      <c r="F22" s="1"/>
      <c r="G22" s="1"/>
      <c r="H22" s="1"/>
      <c r="I22" s="1"/>
      <c r="J22" s="1"/>
      <c r="K22" s="38">
        <f>H221</f>
        <v>0</v>
      </c>
      <c r="L22" s="38">
        <f>L221</f>
        <v>0</v>
      </c>
      <c r="M22" s="12"/>
      <c r="N22" s="2"/>
      <c r="O22" s="2"/>
      <c r="P22" s="2"/>
      <c r="Q22" s="2"/>
      <c r="S22" s="27">
        <f>S220</f>
        <v>0</v>
      </c>
    </row>
    <row r="23">
      <c r="A23" s="9"/>
      <c r="B23" s="36">
        <v>3</v>
      </c>
      <c r="C23" s="1"/>
      <c r="D23" s="1"/>
      <c r="E23" s="37" t="s">
        <v>98</v>
      </c>
      <c r="F23" s="1"/>
      <c r="G23" s="1"/>
      <c r="H23" s="1"/>
      <c r="I23" s="1"/>
      <c r="J23" s="1"/>
      <c r="K23" s="38">
        <f>H254</f>
        <v>0</v>
      </c>
      <c r="L23" s="38">
        <f>L254</f>
        <v>0</v>
      </c>
      <c r="M23" s="12"/>
      <c r="N23" s="2"/>
      <c r="O23" s="2"/>
      <c r="P23" s="2"/>
      <c r="Q23" s="2"/>
      <c r="S23" s="27">
        <f>S253</f>
        <v>0</v>
      </c>
    </row>
    <row r="24">
      <c r="A24" s="9"/>
      <c r="B24" s="36">
        <v>4</v>
      </c>
      <c r="C24" s="1"/>
      <c r="D24" s="1"/>
      <c r="E24" s="37" t="s">
        <v>99</v>
      </c>
      <c r="F24" s="1"/>
      <c r="G24" s="1"/>
      <c r="H24" s="1"/>
      <c r="I24" s="1"/>
      <c r="J24" s="1"/>
      <c r="K24" s="38">
        <f>H297</f>
        <v>0</v>
      </c>
      <c r="L24" s="38">
        <f>L297</f>
        <v>0</v>
      </c>
      <c r="M24" s="12"/>
      <c r="N24" s="2"/>
      <c r="O24" s="2"/>
      <c r="P24" s="2"/>
      <c r="Q24" s="2"/>
      <c r="S24" s="27">
        <f>S296</f>
        <v>0</v>
      </c>
    </row>
    <row r="25">
      <c r="A25" s="9"/>
      <c r="B25" s="36">
        <v>5</v>
      </c>
      <c r="C25" s="1"/>
      <c r="D25" s="1"/>
      <c r="E25" s="37" t="s">
        <v>100</v>
      </c>
      <c r="F25" s="1"/>
      <c r="G25" s="1"/>
      <c r="H25" s="1"/>
      <c r="I25" s="1"/>
      <c r="J25" s="1"/>
      <c r="K25" s="38">
        <f>H345</f>
        <v>0</v>
      </c>
      <c r="L25" s="38">
        <f>L345</f>
        <v>0</v>
      </c>
      <c r="M25" s="71"/>
      <c r="N25" s="2"/>
      <c r="O25" s="2"/>
      <c r="P25" s="2"/>
      <c r="Q25" s="2"/>
      <c r="S25" s="27">
        <f>S344</f>
        <v>0</v>
      </c>
    </row>
    <row r="26">
      <c r="A26" s="9"/>
      <c r="B26" s="36">
        <v>7</v>
      </c>
      <c r="C26" s="1"/>
      <c r="D26" s="1"/>
      <c r="E26" s="37" t="s">
        <v>101</v>
      </c>
      <c r="F26" s="1"/>
      <c r="G26" s="1"/>
      <c r="H26" s="1"/>
      <c r="I26" s="1"/>
      <c r="J26" s="1"/>
      <c r="K26" s="38">
        <f>H368</f>
        <v>0</v>
      </c>
      <c r="L26" s="38">
        <f>L368</f>
        <v>0</v>
      </c>
      <c r="M26" s="71"/>
      <c r="N26" s="2"/>
      <c r="O26" s="2"/>
      <c r="P26" s="2"/>
      <c r="Q26" s="2"/>
      <c r="S26" s="27">
        <f>S367</f>
        <v>0</v>
      </c>
    </row>
    <row r="27">
      <c r="A27" s="9"/>
      <c r="B27" s="36">
        <v>8</v>
      </c>
      <c r="C27" s="1"/>
      <c r="D27" s="1"/>
      <c r="E27" s="37" t="s">
        <v>102</v>
      </c>
      <c r="F27" s="1"/>
      <c r="G27" s="1"/>
      <c r="H27" s="1"/>
      <c r="I27" s="1"/>
      <c r="J27" s="1"/>
      <c r="K27" s="38">
        <f>H391</f>
        <v>0</v>
      </c>
      <c r="L27" s="38">
        <f>L391</f>
        <v>0</v>
      </c>
      <c r="M27" s="71"/>
      <c r="N27" s="2"/>
      <c r="O27" s="2"/>
      <c r="P27" s="2"/>
      <c r="Q27" s="2"/>
      <c r="S27" s="27">
        <f>S390</f>
        <v>0</v>
      </c>
    </row>
    <row r="28">
      <c r="A28" s="9"/>
      <c r="B28" s="36">
        <v>9</v>
      </c>
      <c r="C28" s="1"/>
      <c r="D28" s="1"/>
      <c r="E28" s="37" t="s">
        <v>103</v>
      </c>
      <c r="F28" s="1"/>
      <c r="G28" s="1"/>
      <c r="H28" s="1"/>
      <c r="I28" s="1"/>
      <c r="J28" s="1"/>
      <c r="K28" s="38">
        <f>H474</f>
        <v>0</v>
      </c>
      <c r="L28" s="38">
        <f>L474</f>
        <v>0</v>
      </c>
      <c r="M28" s="71"/>
      <c r="N28" s="2"/>
      <c r="O28" s="2"/>
      <c r="P28" s="2"/>
      <c r="Q28" s="2"/>
      <c r="S28" s="27">
        <f>S473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2"/>
      <c r="N29" s="2"/>
      <c r="O29" s="2"/>
      <c r="P29" s="2"/>
      <c r="Q29" s="2"/>
    </row>
    <row r="30" ht="14" customHeight="1">
      <c r="A30" s="4"/>
      <c r="B30" s="28" t="s">
        <v>35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3"/>
      <c r="N31" s="2"/>
      <c r="O31" s="2"/>
      <c r="P31" s="2"/>
      <c r="Q31" s="2"/>
    </row>
    <row r="32" ht="18" customHeight="1">
      <c r="A32" s="9"/>
      <c r="B32" s="34" t="s">
        <v>36</v>
      </c>
      <c r="C32" s="34" t="s">
        <v>32</v>
      </c>
      <c r="D32" s="34" t="s">
        <v>37</v>
      </c>
      <c r="E32" s="34" t="s">
        <v>33</v>
      </c>
      <c r="F32" s="34" t="s">
        <v>38</v>
      </c>
      <c r="G32" s="35" t="s">
        <v>39</v>
      </c>
      <c r="H32" s="22" t="s">
        <v>40</v>
      </c>
      <c r="I32" s="22" t="s">
        <v>41</v>
      </c>
      <c r="J32" s="22" t="s">
        <v>16</v>
      </c>
      <c r="K32" s="35" t="s">
        <v>42</v>
      </c>
      <c r="L32" s="22" t="s">
        <v>17</v>
      </c>
      <c r="M32" s="71"/>
      <c r="N32" s="2"/>
      <c r="O32" s="2"/>
      <c r="P32" s="2"/>
      <c r="Q32" s="2"/>
    </row>
    <row r="33" ht="40" customHeight="1">
      <c r="A33" s="9"/>
      <c r="B33" s="39" t="s">
        <v>43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1">
        <v>1</v>
      </c>
      <c r="C34" s="42" t="s">
        <v>104</v>
      </c>
      <c r="D34" s="42" t="s">
        <v>105</v>
      </c>
      <c r="E34" s="42" t="s">
        <v>106</v>
      </c>
      <c r="F34" s="42" t="s">
        <v>3</v>
      </c>
      <c r="G34" s="43" t="s">
        <v>107</v>
      </c>
      <c r="H34" s="44">
        <v>789.12</v>
      </c>
      <c r="I34" s="25">
        <f>ROUND(0,2)</f>
        <v>0</v>
      </c>
      <c r="J34" s="45">
        <f>ROUND(I34*H34,2)</f>
        <v>0</v>
      </c>
      <c r="K34" s="46">
        <v>0.20999999999999999</v>
      </c>
      <c r="L34" s="47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47</v>
      </c>
      <c r="C35" s="1"/>
      <c r="D35" s="1"/>
      <c r="E35" s="49" t="s">
        <v>108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49</v>
      </c>
      <c r="C36" s="1"/>
      <c r="D36" s="1"/>
      <c r="E36" s="49" t="s">
        <v>109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50</v>
      </c>
      <c r="C37" s="1"/>
      <c r="D37" s="1"/>
      <c r="E37" s="49" t="s">
        <v>110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>
      <c r="A38" s="9"/>
      <c r="B38" s="50" t="s">
        <v>52</v>
      </c>
      <c r="C38" s="51"/>
      <c r="D38" s="51"/>
      <c r="E38" s="52" t="s">
        <v>53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>
      <c r="A39" s="9"/>
      <c r="B39" s="41">
        <v>2</v>
      </c>
      <c r="C39" s="42" t="s">
        <v>104</v>
      </c>
      <c r="D39" s="42" t="s">
        <v>111</v>
      </c>
      <c r="E39" s="42" t="s">
        <v>106</v>
      </c>
      <c r="F39" s="42" t="s">
        <v>3</v>
      </c>
      <c r="G39" s="43" t="s">
        <v>107</v>
      </c>
      <c r="H39" s="54">
        <v>26.244</v>
      </c>
      <c r="I39" s="55">
        <f>ROUND(0,2)</f>
        <v>0</v>
      </c>
      <c r="J39" s="56">
        <f>ROUND(I39*H39,2)</f>
        <v>0</v>
      </c>
      <c r="K39" s="57">
        <v>0.20999999999999999</v>
      </c>
      <c r="L39" s="58">
        <f>IF(ISNUMBER(K39),ROUND(J39*(K39+1),2),0)</f>
        <v>0</v>
      </c>
      <c r="M39" s="12"/>
      <c r="N39" s="2"/>
      <c r="O39" s="2"/>
      <c r="P39" s="2"/>
      <c r="Q39" s="33">
        <f>IF(ISNUMBER(K39),IF(H39&gt;0,IF(I39&gt;0,J39,0),0),0)</f>
        <v>0</v>
      </c>
      <c r="R39" s="27">
        <f>IF(ISNUMBER(K39)=FALSE,J39,0)</f>
        <v>0</v>
      </c>
    </row>
    <row r="40">
      <c r="A40" s="9"/>
      <c r="B40" s="48" t="s">
        <v>47</v>
      </c>
      <c r="C40" s="1"/>
      <c r="D40" s="1"/>
      <c r="E40" s="49" t="s">
        <v>112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49</v>
      </c>
      <c r="C41" s="1"/>
      <c r="D41" s="1"/>
      <c r="E41" s="49" t="s">
        <v>113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50</v>
      </c>
      <c r="C42" s="1"/>
      <c r="D42" s="1"/>
      <c r="E42" s="49" t="s">
        <v>110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52</v>
      </c>
      <c r="C43" s="51"/>
      <c r="D43" s="51"/>
      <c r="E43" s="52" t="s">
        <v>53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>
      <c r="A44" s="9"/>
      <c r="B44" s="41">
        <v>3</v>
      </c>
      <c r="C44" s="42" t="s">
        <v>104</v>
      </c>
      <c r="D44" s="42" t="s">
        <v>114</v>
      </c>
      <c r="E44" s="42" t="s">
        <v>106</v>
      </c>
      <c r="F44" s="42" t="s">
        <v>3</v>
      </c>
      <c r="G44" s="43" t="s">
        <v>107</v>
      </c>
      <c r="H44" s="54">
        <v>106.128</v>
      </c>
      <c r="I44" s="55">
        <f>ROUND(0,2)</f>
        <v>0</v>
      </c>
      <c r="J44" s="56">
        <f>ROUND(I44*H44,2)</f>
        <v>0</v>
      </c>
      <c r="K44" s="57">
        <v>0.20999999999999999</v>
      </c>
      <c r="L44" s="58">
        <f>IF(ISNUMBER(K44),ROUND(J44*(K44+1),2),0)</f>
        <v>0</v>
      </c>
      <c r="M44" s="12"/>
      <c r="N44" s="2"/>
      <c r="O44" s="2"/>
      <c r="P44" s="2"/>
      <c r="Q44" s="33">
        <f>IF(ISNUMBER(K44),IF(H44&gt;0,IF(I44&gt;0,J44,0),0),0)</f>
        <v>0</v>
      </c>
      <c r="R44" s="27">
        <f>IF(ISNUMBER(K44)=FALSE,J44,0)</f>
        <v>0</v>
      </c>
    </row>
    <row r="45">
      <c r="A45" s="9"/>
      <c r="B45" s="48" t="s">
        <v>47</v>
      </c>
      <c r="C45" s="1"/>
      <c r="D45" s="1"/>
      <c r="E45" s="49" t="s">
        <v>115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49</v>
      </c>
      <c r="C46" s="1"/>
      <c r="D46" s="1"/>
      <c r="E46" s="49" t="s">
        <v>116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50</v>
      </c>
      <c r="C47" s="1"/>
      <c r="D47" s="1"/>
      <c r="E47" s="49" t="s">
        <v>110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thickBot="1">
      <c r="A48" s="9"/>
      <c r="B48" s="50" t="s">
        <v>52</v>
      </c>
      <c r="C48" s="51"/>
      <c r="D48" s="51"/>
      <c r="E48" s="52" t="s">
        <v>53</v>
      </c>
      <c r="F48" s="51"/>
      <c r="G48" s="51"/>
      <c r="H48" s="53"/>
      <c r="I48" s="51"/>
      <c r="J48" s="53"/>
      <c r="K48" s="51"/>
      <c r="L48" s="51"/>
      <c r="M48" s="12"/>
      <c r="N48" s="2"/>
      <c r="O48" s="2"/>
      <c r="P48" s="2"/>
      <c r="Q48" s="2"/>
    </row>
    <row r="49" thickTop="1">
      <c r="A49" s="9"/>
      <c r="B49" s="41">
        <v>4</v>
      </c>
      <c r="C49" s="42" t="s">
        <v>104</v>
      </c>
      <c r="D49" s="42" t="s">
        <v>117</v>
      </c>
      <c r="E49" s="42" t="s">
        <v>106</v>
      </c>
      <c r="F49" s="42" t="s">
        <v>3</v>
      </c>
      <c r="G49" s="43" t="s">
        <v>107</v>
      </c>
      <c r="H49" s="54">
        <v>622.67499999999995</v>
      </c>
      <c r="I49" s="55">
        <f>ROUND(0,2)</f>
        <v>0</v>
      </c>
      <c r="J49" s="56">
        <f>ROUND(I49*H49,2)</f>
        <v>0</v>
      </c>
      <c r="K49" s="57">
        <v>0.20999999999999999</v>
      </c>
      <c r="L49" s="58">
        <f>IF(ISNUMBER(K49),ROUND(J49*(K49+1),2),0)</f>
        <v>0</v>
      </c>
      <c r="M49" s="12"/>
      <c r="N49" s="2"/>
      <c r="O49" s="2"/>
      <c r="P49" s="2"/>
      <c r="Q49" s="33">
        <f>IF(ISNUMBER(K49),IF(H49&gt;0,IF(I49&gt;0,J49,0),0),0)</f>
        <v>0</v>
      </c>
      <c r="R49" s="27">
        <f>IF(ISNUMBER(K49)=FALSE,J49,0)</f>
        <v>0</v>
      </c>
    </row>
    <row r="50">
      <c r="A50" s="9"/>
      <c r="B50" s="48" t="s">
        <v>47</v>
      </c>
      <c r="C50" s="1"/>
      <c r="D50" s="1"/>
      <c r="E50" s="49" t="s">
        <v>118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49</v>
      </c>
      <c r="C51" s="1"/>
      <c r="D51" s="1"/>
      <c r="E51" s="49" t="s">
        <v>119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50</v>
      </c>
      <c r="C52" s="1"/>
      <c r="D52" s="1"/>
      <c r="E52" s="49" t="s">
        <v>110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thickBot="1">
      <c r="A53" s="9"/>
      <c r="B53" s="50" t="s">
        <v>52</v>
      </c>
      <c r="C53" s="51"/>
      <c r="D53" s="51"/>
      <c r="E53" s="52" t="s">
        <v>53</v>
      </c>
      <c r="F53" s="51"/>
      <c r="G53" s="51"/>
      <c r="H53" s="53"/>
      <c r="I53" s="51"/>
      <c r="J53" s="53"/>
      <c r="K53" s="51"/>
      <c r="L53" s="51"/>
      <c r="M53" s="12"/>
      <c r="N53" s="2"/>
      <c r="O53" s="2"/>
      <c r="P53" s="2"/>
      <c r="Q53" s="2"/>
    </row>
    <row r="54" thickTop="1">
      <c r="A54" s="9"/>
      <c r="B54" s="41">
        <v>5</v>
      </c>
      <c r="C54" s="42" t="s">
        <v>104</v>
      </c>
      <c r="D54" s="42" t="s">
        <v>120</v>
      </c>
      <c r="E54" s="42" t="s">
        <v>106</v>
      </c>
      <c r="F54" s="42" t="s">
        <v>3</v>
      </c>
      <c r="G54" s="43" t="s">
        <v>107</v>
      </c>
      <c r="H54" s="54">
        <v>11.718</v>
      </c>
      <c r="I54" s="55">
        <f>ROUND(0,2)</f>
        <v>0</v>
      </c>
      <c r="J54" s="56">
        <f>ROUND(I54*H54,2)</f>
        <v>0</v>
      </c>
      <c r="K54" s="57">
        <v>0.20999999999999999</v>
      </c>
      <c r="L54" s="58">
        <f>IF(ISNUMBER(K54),ROUND(J54*(K54+1),2),0)</f>
        <v>0</v>
      </c>
      <c r="M54" s="12"/>
      <c r="N54" s="2"/>
      <c r="O54" s="2"/>
      <c r="P54" s="2"/>
      <c r="Q54" s="33">
        <f>IF(ISNUMBER(K54),IF(H54&gt;0,IF(I54&gt;0,J54,0),0),0)</f>
        <v>0</v>
      </c>
      <c r="R54" s="27">
        <f>IF(ISNUMBER(K54)=FALSE,J54,0)</f>
        <v>0</v>
      </c>
    </row>
    <row r="55">
      <c r="A55" s="9"/>
      <c r="B55" s="48" t="s">
        <v>47</v>
      </c>
      <c r="C55" s="1"/>
      <c r="D55" s="1"/>
      <c r="E55" s="49" t="s">
        <v>121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49</v>
      </c>
      <c r="C56" s="1"/>
      <c r="D56" s="1"/>
      <c r="E56" s="49" t="s">
        <v>122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50</v>
      </c>
      <c r="C57" s="1"/>
      <c r="D57" s="1"/>
      <c r="E57" s="49" t="s">
        <v>3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thickBot="1">
      <c r="A58" s="9"/>
      <c r="B58" s="50" t="s">
        <v>52</v>
      </c>
      <c r="C58" s="51"/>
      <c r="D58" s="51"/>
      <c r="E58" s="52" t="s">
        <v>53</v>
      </c>
      <c r="F58" s="51"/>
      <c r="G58" s="51"/>
      <c r="H58" s="53"/>
      <c r="I58" s="51"/>
      <c r="J58" s="53"/>
      <c r="K58" s="51"/>
      <c r="L58" s="51"/>
      <c r="M58" s="12"/>
      <c r="N58" s="2"/>
      <c r="O58" s="2"/>
      <c r="P58" s="2"/>
      <c r="Q58" s="2"/>
    </row>
    <row r="59" thickTop="1" thickBot="1" ht="25" customHeight="1">
      <c r="A59" s="9"/>
      <c r="B59" s="1"/>
      <c r="C59" s="59">
        <v>0</v>
      </c>
      <c r="D59" s="1"/>
      <c r="E59" s="59" t="s">
        <v>34</v>
      </c>
      <c r="F59" s="1"/>
      <c r="G59" s="60" t="s">
        <v>84</v>
      </c>
      <c r="H59" s="61">
        <f>J34+J39+J44+J49+J54</f>
        <v>0</v>
      </c>
      <c r="I59" s="60" t="s">
        <v>85</v>
      </c>
      <c r="J59" s="62">
        <f>(L59-H59)</f>
        <v>0</v>
      </c>
      <c r="K59" s="60" t="s">
        <v>86</v>
      </c>
      <c r="L59" s="63">
        <f>L34+L39+L44+L49+L54</f>
        <v>0</v>
      </c>
      <c r="M59" s="12"/>
      <c r="N59" s="2"/>
      <c r="O59" s="2"/>
      <c r="P59" s="2"/>
      <c r="Q59" s="33">
        <f>0+Q34+Q39+Q44+Q49+Q54</f>
        <v>0</v>
      </c>
      <c r="R59" s="27">
        <f>0+R34+R39+R44+R49+R54</f>
        <v>0</v>
      </c>
      <c r="S59" s="64">
        <f>Q59*(1+J59)+R59</f>
        <v>0</v>
      </c>
    </row>
    <row r="60" thickTop="1" thickBot="1" ht="25" customHeight="1">
      <c r="A60" s="9"/>
      <c r="B60" s="65"/>
      <c r="C60" s="65"/>
      <c r="D60" s="65"/>
      <c r="E60" s="65"/>
      <c r="F60" s="65"/>
      <c r="G60" s="66" t="s">
        <v>87</v>
      </c>
      <c r="H60" s="67">
        <f>J34+J39+J44+J49+J54</f>
        <v>0</v>
      </c>
      <c r="I60" s="66" t="s">
        <v>88</v>
      </c>
      <c r="J60" s="68">
        <f>0+J59</f>
        <v>0</v>
      </c>
      <c r="K60" s="66" t="s">
        <v>89</v>
      </c>
      <c r="L60" s="69">
        <f>L34+L39+L44+L49+L54</f>
        <v>0</v>
      </c>
      <c r="M60" s="12"/>
      <c r="N60" s="2"/>
      <c r="O60" s="2"/>
      <c r="P60" s="2"/>
      <c r="Q60" s="2"/>
    </row>
    <row r="61" ht="40" customHeight="1">
      <c r="A61" s="9"/>
      <c r="B61" s="74" t="s">
        <v>123</v>
      </c>
      <c r="C61" s="1"/>
      <c r="D61" s="1"/>
      <c r="E61" s="1"/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1">
        <v>6</v>
      </c>
      <c r="C62" s="42" t="s">
        <v>124</v>
      </c>
      <c r="D62" s="42" t="s">
        <v>3</v>
      </c>
      <c r="E62" s="42" t="s">
        <v>125</v>
      </c>
      <c r="F62" s="42" t="s">
        <v>3</v>
      </c>
      <c r="G62" s="43" t="s">
        <v>126</v>
      </c>
      <c r="H62" s="44">
        <v>40</v>
      </c>
      <c r="I62" s="25">
        <f>ROUND(0,2)</f>
        <v>0</v>
      </c>
      <c r="J62" s="45">
        <f>ROUND(I62*H62,2)</f>
        <v>0</v>
      </c>
      <c r="K62" s="46">
        <v>0.20999999999999999</v>
      </c>
      <c r="L62" s="47">
        <f>IF(ISNUMBER(K62),ROUND(J62*(K62+1),2),0)</f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>
      <c r="A63" s="9"/>
      <c r="B63" s="48" t="s">
        <v>47</v>
      </c>
      <c r="C63" s="1"/>
      <c r="D63" s="1"/>
      <c r="E63" s="49" t="s">
        <v>127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49</v>
      </c>
      <c r="C64" s="1"/>
      <c r="D64" s="1"/>
      <c r="E64" s="49" t="s">
        <v>128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50</v>
      </c>
      <c r="C65" s="1"/>
      <c r="D65" s="1"/>
      <c r="E65" s="49" t="s">
        <v>129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 thickBot="1">
      <c r="A66" s="9"/>
      <c r="B66" s="50" t="s">
        <v>52</v>
      </c>
      <c r="C66" s="51"/>
      <c r="D66" s="51"/>
      <c r="E66" s="52" t="s">
        <v>53</v>
      </c>
      <c r="F66" s="51"/>
      <c r="G66" s="51"/>
      <c r="H66" s="53"/>
      <c r="I66" s="51"/>
      <c r="J66" s="53"/>
      <c r="K66" s="51"/>
      <c r="L66" s="51"/>
      <c r="M66" s="12"/>
      <c r="N66" s="2"/>
      <c r="O66" s="2"/>
      <c r="P66" s="2"/>
      <c r="Q66" s="2"/>
    </row>
    <row r="67" thickTop="1">
      <c r="A67" s="9"/>
      <c r="B67" s="41">
        <v>7</v>
      </c>
      <c r="C67" s="42" t="s">
        <v>130</v>
      </c>
      <c r="D67" s="42" t="s">
        <v>3</v>
      </c>
      <c r="E67" s="42" t="s">
        <v>131</v>
      </c>
      <c r="F67" s="42" t="s">
        <v>3</v>
      </c>
      <c r="G67" s="43" t="s">
        <v>59</v>
      </c>
      <c r="H67" s="54">
        <v>11</v>
      </c>
      <c r="I67" s="55">
        <f>ROUND(0,2)</f>
        <v>0</v>
      </c>
      <c r="J67" s="56">
        <f>ROUND(I67*H67,2)</f>
        <v>0</v>
      </c>
      <c r="K67" s="57">
        <v>0.20999999999999999</v>
      </c>
      <c r="L67" s="58">
        <f>IF(ISNUMBER(K67),ROUND(J67*(K67+1),2),0)</f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>
      <c r="A68" s="9"/>
      <c r="B68" s="48" t="s">
        <v>47</v>
      </c>
      <c r="C68" s="1"/>
      <c r="D68" s="1"/>
      <c r="E68" s="49" t="s">
        <v>132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49</v>
      </c>
      <c r="C69" s="1"/>
      <c r="D69" s="1"/>
      <c r="E69" s="49" t="s">
        <v>133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50</v>
      </c>
      <c r="C70" s="1"/>
      <c r="D70" s="1"/>
      <c r="E70" s="49" t="s">
        <v>134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 thickBot="1">
      <c r="A71" s="9"/>
      <c r="B71" s="50" t="s">
        <v>52</v>
      </c>
      <c r="C71" s="51"/>
      <c r="D71" s="51"/>
      <c r="E71" s="52" t="s">
        <v>53</v>
      </c>
      <c r="F71" s="51"/>
      <c r="G71" s="51"/>
      <c r="H71" s="53"/>
      <c r="I71" s="51"/>
      <c r="J71" s="53"/>
      <c r="K71" s="51"/>
      <c r="L71" s="51"/>
      <c r="M71" s="12"/>
      <c r="N71" s="2"/>
      <c r="O71" s="2"/>
      <c r="P71" s="2"/>
      <c r="Q71" s="2"/>
    </row>
    <row r="72" thickTop="1">
      <c r="A72" s="9"/>
      <c r="B72" s="41">
        <v>8</v>
      </c>
      <c r="C72" s="42" t="s">
        <v>135</v>
      </c>
      <c r="D72" s="42" t="s">
        <v>3</v>
      </c>
      <c r="E72" s="42" t="s">
        <v>136</v>
      </c>
      <c r="F72" s="42" t="s">
        <v>3</v>
      </c>
      <c r="G72" s="43" t="s">
        <v>59</v>
      </c>
      <c r="H72" s="54">
        <v>12</v>
      </c>
      <c r="I72" s="55">
        <f>ROUND(0,2)</f>
        <v>0</v>
      </c>
      <c r="J72" s="56">
        <f>ROUND(I72*H72,2)</f>
        <v>0</v>
      </c>
      <c r="K72" s="57">
        <v>0.20999999999999999</v>
      </c>
      <c r="L72" s="58">
        <f>IF(ISNUMBER(K72),ROUND(J72*(K72+1),2),0)</f>
        <v>0</v>
      </c>
      <c r="M72" s="12"/>
      <c r="N72" s="2"/>
      <c r="O72" s="2"/>
      <c r="P72" s="2"/>
      <c r="Q72" s="33">
        <f>IF(ISNUMBER(K72),IF(H72&gt;0,IF(I72&gt;0,J72,0),0),0)</f>
        <v>0</v>
      </c>
      <c r="R72" s="27">
        <f>IF(ISNUMBER(K72)=FALSE,J72,0)</f>
        <v>0</v>
      </c>
    </row>
    <row r="73">
      <c r="A73" s="9"/>
      <c r="B73" s="48" t="s">
        <v>47</v>
      </c>
      <c r="C73" s="1"/>
      <c r="D73" s="1"/>
      <c r="E73" s="49" t="s">
        <v>132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49</v>
      </c>
      <c r="C74" s="1"/>
      <c r="D74" s="1"/>
      <c r="E74" s="49" t="s">
        <v>137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50</v>
      </c>
      <c r="C75" s="1"/>
      <c r="D75" s="1"/>
      <c r="E75" s="49" t="s">
        <v>134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 thickBot="1">
      <c r="A76" s="9"/>
      <c r="B76" s="50" t="s">
        <v>52</v>
      </c>
      <c r="C76" s="51"/>
      <c r="D76" s="51"/>
      <c r="E76" s="52" t="s">
        <v>53</v>
      </c>
      <c r="F76" s="51"/>
      <c r="G76" s="51"/>
      <c r="H76" s="53"/>
      <c r="I76" s="51"/>
      <c r="J76" s="53"/>
      <c r="K76" s="51"/>
      <c r="L76" s="51"/>
      <c r="M76" s="12"/>
      <c r="N76" s="2"/>
      <c r="O76" s="2"/>
      <c r="P76" s="2"/>
      <c r="Q76" s="2"/>
    </row>
    <row r="77" thickTop="1">
      <c r="A77" s="9"/>
      <c r="B77" s="41">
        <v>9</v>
      </c>
      <c r="C77" s="42" t="s">
        <v>138</v>
      </c>
      <c r="D77" s="42" t="s">
        <v>3</v>
      </c>
      <c r="E77" s="42" t="s">
        <v>139</v>
      </c>
      <c r="F77" s="42" t="s">
        <v>3</v>
      </c>
      <c r="G77" s="43" t="s">
        <v>140</v>
      </c>
      <c r="H77" s="54">
        <v>44.219999999999999</v>
      </c>
      <c r="I77" s="55">
        <f>ROUND(0,2)</f>
        <v>0</v>
      </c>
      <c r="J77" s="56">
        <f>ROUND(I77*H77,2)</f>
        <v>0</v>
      </c>
      <c r="K77" s="57">
        <v>0.20999999999999999</v>
      </c>
      <c r="L77" s="58">
        <f>IF(ISNUMBER(K77),ROUND(J77*(K77+1),2),0)</f>
        <v>0</v>
      </c>
      <c r="M77" s="12"/>
      <c r="N77" s="2"/>
      <c r="O77" s="2"/>
      <c r="P77" s="2"/>
      <c r="Q77" s="33">
        <f>IF(ISNUMBER(K77),IF(H77&gt;0,IF(I77&gt;0,J77,0),0),0)</f>
        <v>0</v>
      </c>
      <c r="R77" s="27">
        <f>IF(ISNUMBER(K77)=FALSE,J77,0)</f>
        <v>0</v>
      </c>
    </row>
    <row r="78">
      <c r="A78" s="9"/>
      <c r="B78" s="48" t="s">
        <v>47</v>
      </c>
      <c r="C78" s="1"/>
      <c r="D78" s="1"/>
      <c r="E78" s="49" t="s">
        <v>141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49</v>
      </c>
      <c r="C79" s="1"/>
      <c r="D79" s="1"/>
      <c r="E79" s="49" t="s">
        <v>142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50</v>
      </c>
      <c r="C80" s="1"/>
      <c r="D80" s="1"/>
      <c r="E80" s="49" t="s">
        <v>143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 thickBot="1">
      <c r="A81" s="9"/>
      <c r="B81" s="50" t="s">
        <v>52</v>
      </c>
      <c r="C81" s="51"/>
      <c r="D81" s="51"/>
      <c r="E81" s="52" t="s">
        <v>53</v>
      </c>
      <c r="F81" s="51"/>
      <c r="G81" s="51"/>
      <c r="H81" s="53"/>
      <c r="I81" s="51"/>
      <c r="J81" s="53"/>
      <c r="K81" s="51"/>
      <c r="L81" s="51"/>
      <c r="M81" s="12"/>
      <c r="N81" s="2"/>
      <c r="O81" s="2"/>
      <c r="P81" s="2"/>
      <c r="Q81" s="2"/>
    </row>
    <row r="82" thickTop="1">
      <c r="A82" s="9"/>
      <c r="B82" s="41">
        <v>10</v>
      </c>
      <c r="C82" s="42" t="s">
        <v>144</v>
      </c>
      <c r="D82" s="42" t="s">
        <v>3</v>
      </c>
      <c r="E82" s="42" t="s">
        <v>145</v>
      </c>
      <c r="F82" s="42" t="s">
        <v>3</v>
      </c>
      <c r="G82" s="43" t="s">
        <v>140</v>
      </c>
      <c r="H82" s="54">
        <v>27.800000000000001</v>
      </c>
      <c r="I82" s="55">
        <f>ROUND(0,2)</f>
        <v>0</v>
      </c>
      <c r="J82" s="56">
        <f>ROUND(I82*H82,2)</f>
        <v>0</v>
      </c>
      <c r="K82" s="57">
        <v>0.20999999999999999</v>
      </c>
      <c r="L82" s="58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48" t="s">
        <v>47</v>
      </c>
      <c r="C83" s="1"/>
      <c r="D83" s="1"/>
      <c r="E83" s="49" t="s">
        <v>146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49</v>
      </c>
      <c r="C84" s="1"/>
      <c r="D84" s="1"/>
      <c r="E84" s="49" t="s">
        <v>147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50</v>
      </c>
      <c r="C85" s="1"/>
      <c r="D85" s="1"/>
      <c r="E85" s="49" t="s">
        <v>148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52</v>
      </c>
      <c r="C86" s="51"/>
      <c r="D86" s="51"/>
      <c r="E86" s="52" t="s">
        <v>53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>
      <c r="A87" s="9"/>
      <c r="B87" s="41">
        <v>11</v>
      </c>
      <c r="C87" s="42" t="s">
        <v>149</v>
      </c>
      <c r="D87" s="42" t="s">
        <v>3</v>
      </c>
      <c r="E87" s="42" t="s">
        <v>150</v>
      </c>
      <c r="F87" s="42" t="s">
        <v>3</v>
      </c>
      <c r="G87" s="43" t="s">
        <v>151</v>
      </c>
      <c r="H87" s="54">
        <v>12</v>
      </c>
      <c r="I87" s="55">
        <f>ROUND(0,2)</f>
        <v>0</v>
      </c>
      <c r="J87" s="56">
        <f>ROUND(I87*H87,2)</f>
        <v>0</v>
      </c>
      <c r="K87" s="57">
        <v>0.20999999999999999</v>
      </c>
      <c r="L87" s="58">
        <f>IF(ISNUMBER(K87),ROUND(J87*(K87+1),2),0)</f>
        <v>0</v>
      </c>
      <c r="M87" s="12"/>
      <c r="N87" s="2"/>
      <c r="O87" s="2"/>
      <c r="P87" s="2"/>
      <c r="Q87" s="33">
        <f>IF(ISNUMBER(K87),IF(H87&gt;0,IF(I87&gt;0,J87,0),0),0)</f>
        <v>0</v>
      </c>
      <c r="R87" s="27">
        <f>IF(ISNUMBER(K87)=FALSE,J87,0)</f>
        <v>0</v>
      </c>
    </row>
    <row r="88">
      <c r="A88" s="9"/>
      <c r="B88" s="48" t="s">
        <v>47</v>
      </c>
      <c r="C88" s="1"/>
      <c r="D88" s="1"/>
      <c r="E88" s="49" t="s">
        <v>152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49</v>
      </c>
      <c r="C89" s="1"/>
      <c r="D89" s="1"/>
      <c r="E89" s="49" t="s">
        <v>153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50</v>
      </c>
      <c r="C90" s="1"/>
      <c r="D90" s="1"/>
      <c r="E90" s="49" t="s">
        <v>154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thickBot="1">
      <c r="A91" s="9"/>
      <c r="B91" s="50" t="s">
        <v>52</v>
      </c>
      <c r="C91" s="51"/>
      <c r="D91" s="51"/>
      <c r="E91" s="52" t="s">
        <v>53</v>
      </c>
      <c r="F91" s="51"/>
      <c r="G91" s="51"/>
      <c r="H91" s="53"/>
      <c r="I91" s="51"/>
      <c r="J91" s="53"/>
      <c r="K91" s="51"/>
      <c r="L91" s="51"/>
      <c r="M91" s="12"/>
      <c r="N91" s="2"/>
      <c r="O91" s="2"/>
      <c r="P91" s="2"/>
      <c r="Q91" s="2"/>
    </row>
    <row r="92" thickTop="1">
      <c r="A92" s="9"/>
      <c r="B92" s="41">
        <v>12</v>
      </c>
      <c r="C92" s="42" t="s">
        <v>155</v>
      </c>
      <c r="D92" s="42" t="s">
        <v>3</v>
      </c>
      <c r="E92" s="42" t="s">
        <v>156</v>
      </c>
      <c r="F92" s="42" t="s">
        <v>3</v>
      </c>
      <c r="G92" s="43" t="s">
        <v>151</v>
      </c>
      <c r="H92" s="54">
        <v>36</v>
      </c>
      <c r="I92" s="55">
        <f>ROUND(0,2)</f>
        <v>0</v>
      </c>
      <c r="J92" s="56">
        <f>ROUND(I92*H92,2)</f>
        <v>0</v>
      </c>
      <c r="K92" s="57">
        <v>0.20999999999999999</v>
      </c>
      <c r="L92" s="58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47</v>
      </c>
      <c r="C93" s="1"/>
      <c r="D93" s="1"/>
      <c r="E93" s="49" t="s">
        <v>152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49</v>
      </c>
      <c r="C94" s="1"/>
      <c r="D94" s="1"/>
      <c r="E94" s="49" t="s">
        <v>157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50</v>
      </c>
      <c r="C95" s="1"/>
      <c r="D95" s="1"/>
      <c r="E95" s="49" t="s">
        <v>154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52</v>
      </c>
      <c r="C96" s="51"/>
      <c r="D96" s="51"/>
      <c r="E96" s="52" t="s">
        <v>53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13</v>
      </c>
      <c r="C97" s="42" t="s">
        <v>158</v>
      </c>
      <c r="D97" s="42" t="s">
        <v>3</v>
      </c>
      <c r="E97" s="42" t="s">
        <v>159</v>
      </c>
      <c r="F97" s="42" t="s">
        <v>3</v>
      </c>
      <c r="G97" s="43" t="s">
        <v>160</v>
      </c>
      <c r="H97" s="54">
        <v>504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47</v>
      </c>
      <c r="C98" s="1"/>
      <c r="D98" s="1"/>
      <c r="E98" s="49" t="s">
        <v>3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49</v>
      </c>
      <c r="C99" s="1"/>
      <c r="D99" s="1"/>
      <c r="E99" s="49" t="s">
        <v>161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50</v>
      </c>
      <c r="C100" s="1"/>
      <c r="D100" s="1"/>
      <c r="E100" s="49" t="s">
        <v>162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52</v>
      </c>
      <c r="C101" s="51"/>
      <c r="D101" s="51"/>
      <c r="E101" s="52" t="s">
        <v>53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14</v>
      </c>
      <c r="C102" s="42" t="s">
        <v>163</v>
      </c>
      <c r="D102" s="42" t="s">
        <v>3</v>
      </c>
      <c r="E102" s="42" t="s">
        <v>164</v>
      </c>
      <c r="F102" s="42" t="s">
        <v>3</v>
      </c>
      <c r="G102" s="43" t="s">
        <v>151</v>
      </c>
      <c r="H102" s="54">
        <v>40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47</v>
      </c>
      <c r="C103" s="1"/>
      <c r="D103" s="1"/>
      <c r="E103" s="49" t="s">
        <v>165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49</v>
      </c>
      <c r="C104" s="1"/>
      <c r="D104" s="1"/>
      <c r="E104" s="49" t="s">
        <v>166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50</v>
      </c>
      <c r="C105" s="1"/>
      <c r="D105" s="1"/>
      <c r="E105" s="49" t="s">
        <v>167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52</v>
      </c>
      <c r="C106" s="51"/>
      <c r="D106" s="51"/>
      <c r="E106" s="52" t="s">
        <v>53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15</v>
      </c>
      <c r="C107" s="42" t="s">
        <v>168</v>
      </c>
      <c r="D107" s="42" t="s">
        <v>3</v>
      </c>
      <c r="E107" s="42" t="s">
        <v>169</v>
      </c>
      <c r="F107" s="42" t="s">
        <v>3</v>
      </c>
      <c r="G107" s="43" t="s">
        <v>140</v>
      </c>
      <c r="H107" s="54">
        <v>37.5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47</v>
      </c>
      <c r="C108" s="1"/>
      <c r="D108" s="1"/>
      <c r="E108" s="49" t="s">
        <v>170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49</v>
      </c>
      <c r="C109" s="1"/>
      <c r="D109" s="1"/>
      <c r="E109" s="49" t="s">
        <v>171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50</v>
      </c>
      <c r="C110" s="1"/>
      <c r="D110" s="1"/>
      <c r="E110" s="49" t="s">
        <v>172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52</v>
      </c>
      <c r="C111" s="51"/>
      <c r="D111" s="51"/>
      <c r="E111" s="52" t="s">
        <v>53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16</v>
      </c>
      <c r="C112" s="42" t="s">
        <v>173</v>
      </c>
      <c r="D112" s="42" t="s">
        <v>3</v>
      </c>
      <c r="E112" s="42" t="s">
        <v>174</v>
      </c>
      <c r="F112" s="42" t="s">
        <v>3</v>
      </c>
      <c r="G112" s="43" t="s">
        <v>140</v>
      </c>
      <c r="H112" s="54">
        <v>12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47</v>
      </c>
      <c r="C113" s="1"/>
      <c r="D113" s="1"/>
      <c r="E113" s="49" t="s">
        <v>175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49</v>
      </c>
      <c r="C114" s="1"/>
      <c r="D114" s="1"/>
      <c r="E114" s="49" t="s">
        <v>176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50</v>
      </c>
      <c r="C115" s="1"/>
      <c r="D115" s="1"/>
      <c r="E115" s="49" t="s">
        <v>177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52</v>
      </c>
      <c r="C116" s="51"/>
      <c r="D116" s="51"/>
      <c r="E116" s="52" t="s">
        <v>53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17</v>
      </c>
      <c r="C117" s="42" t="s">
        <v>178</v>
      </c>
      <c r="D117" s="42" t="s">
        <v>105</v>
      </c>
      <c r="E117" s="42" t="s">
        <v>179</v>
      </c>
      <c r="F117" s="42" t="s">
        <v>3</v>
      </c>
      <c r="G117" s="43" t="s">
        <v>140</v>
      </c>
      <c r="H117" s="54">
        <v>426.39999999999998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47</v>
      </c>
      <c r="C118" s="1"/>
      <c r="D118" s="1"/>
      <c r="E118" s="49" t="s">
        <v>180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49</v>
      </c>
      <c r="C119" s="1"/>
      <c r="D119" s="1"/>
      <c r="E119" s="49" t="s">
        <v>181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50</v>
      </c>
      <c r="C120" s="1"/>
      <c r="D120" s="1"/>
      <c r="E120" s="49" t="s">
        <v>182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52</v>
      </c>
      <c r="C121" s="51"/>
      <c r="D121" s="51"/>
      <c r="E121" s="52" t="s">
        <v>53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18</v>
      </c>
      <c r="C122" s="42" t="s">
        <v>178</v>
      </c>
      <c r="D122" s="42" t="s">
        <v>111</v>
      </c>
      <c r="E122" s="42" t="s">
        <v>179</v>
      </c>
      <c r="F122" s="42" t="s">
        <v>3</v>
      </c>
      <c r="G122" s="43" t="s">
        <v>140</v>
      </c>
      <c r="H122" s="54">
        <v>14.58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47</v>
      </c>
      <c r="C123" s="1"/>
      <c r="D123" s="1"/>
      <c r="E123" s="49" t="s">
        <v>183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49</v>
      </c>
      <c r="C124" s="1"/>
      <c r="D124" s="1"/>
      <c r="E124" s="49" t="s">
        <v>184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50</v>
      </c>
      <c r="C125" s="1"/>
      <c r="D125" s="1"/>
      <c r="E125" s="49" t="s">
        <v>185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52</v>
      </c>
      <c r="C126" s="51"/>
      <c r="D126" s="51"/>
      <c r="E126" s="52" t="s">
        <v>53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19</v>
      </c>
      <c r="C127" s="42" t="s">
        <v>186</v>
      </c>
      <c r="D127" s="42" t="s">
        <v>105</v>
      </c>
      <c r="E127" s="42" t="s">
        <v>187</v>
      </c>
      <c r="F127" s="42" t="s">
        <v>3</v>
      </c>
      <c r="G127" s="43" t="s">
        <v>140</v>
      </c>
      <c r="H127" s="54">
        <v>426.39999999999998</v>
      </c>
      <c r="I127" s="55">
        <f>ROUND(0,2)</f>
        <v>0</v>
      </c>
      <c r="J127" s="56">
        <f>ROUND(I127*H127,2)</f>
        <v>0</v>
      </c>
      <c r="K127" s="57">
        <v>0.20999999999999999</v>
      </c>
      <c r="L127" s="58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47</v>
      </c>
      <c r="C128" s="1"/>
      <c r="D128" s="1"/>
      <c r="E128" s="49" t="s">
        <v>188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49</v>
      </c>
      <c r="C129" s="1"/>
      <c r="D129" s="1"/>
      <c r="E129" s="49" t="s">
        <v>189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50</v>
      </c>
      <c r="C130" s="1"/>
      <c r="D130" s="1"/>
      <c r="E130" s="49" t="s">
        <v>190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>
      <c r="A131" s="9"/>
      <c r="B131" s="50" t="s">
        <v>52</v>
      </c>
      <c r="C131" s="51"/>
      <c r="D131" s="51"/>
      <c r="E131" s="52" t="s">
        <v>53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>
      <c r="A132" s="9"/>
      <c r="B132" s="41">
        <v>20</v>
      </c>
      <c r="C132" s="42" t="s">
        <v>186</v>
      </c>
      <c r="D132" s="42" t="s">
        <v>111</v>
      </c>
      <c r="E132" s="42" t="s">
        <v>187</v>
      </c>
      <c r="F132" s="42" t="s">
        <v>3</v>
      </c>
      <c r="G132" s="43" t="s">
        <v>140</v>
      </c>
      <c r="H132" s="54">
        <v>14.58</v>
      </c>
      <c r="I132" s="55">
        <f>ROUND(0,2)</f>
        <v>0</v>
      </c>
      <c r="J132" s="56">
        <f>ROUND(I132*H132,2)</f>
        <v>0</v>
      </c>
      <c r="K132" s="57">
        <v>0.20999999999999999</v>
      </c>
      <c r="L132" s="58">
        <f>IF(ISNUMBER(K132),ROUND(J132*(K132+1),2),0)</f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48" t="s">
        <v>47</v>
      </c>
      <c r="C133" s="1"/>
      <c r="D133" s="1"/>
      <c r="E133" s="49" t="s">
        <v>191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49</v>
      </c>
      <c r="C134" s="1"/>
      <c r="D134" s="1"/>
      <c r="E134" s="49" t="s">
        <v>192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50</v>
      </c>
      <c r="C135" s="1"/>
      <c r="D135" s="1"/>
      <c r="E135" s="49" t="s">
        <v>193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>
      <c r="A136" s="9"/>
      <c r="B136" s="50" t="s">
        <v>52</v>
      </c>
      <c r="C136" s="51"/>
      <c r="D136" s="51"/>
      <c r="E136" s="52" t="s">
        <v>53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>
      <c r="A137" s="9"/>
      <c r="B137" s="41">
        <v>21</v>
      </c>
      <c r="C137" s="42" t="s">
        <v>194</v>
      </c>
      <c r="D137" s="42" t="s">
        <v>3</v>
      </c>
      <c r="E137" s="42" t="s">
        <v>195</v>
      </c>
      <c r="F137" s="42" t="s">
        <v>3</v>
      </c>
      <c r="G137" s="43" t="s">
        <v>140</v>
      </c>
      <c r="H137" s="54">
        <v>243</v>
      </c>
      <c r="I137" s="55">
        <f>ROUND(0,2)</f>
        <v>0</v>
      </c>
      <c r="J137" s="56">
        <f>ROUND(I137*H137,2)</f>
        <v>0</v>
      </c>
      <c r="K137" s="57">
        <v>0.20999999999999999</v>
      </c>
      <c r="L137" s="58">
        <f>IF(ISNUMBER(K137),ROUND(J137*(K137+1),2),0)</f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48" t="s">
        <v>47</v>
      </c>
      <c r="C138" s="1"/>
      <c r="D138" s="1"/>
      <c r="E138" s="49" t="s">
        <v>196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49</v>
      </c>
      <c r="C139" s="1"/>
      <c r="D139" s="1"/>
      <c r="E139" s="49" t="s">
        <v>197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50</v>
      </c>
      <c r="C140" s="1"/>
      <c r="D140" s="1"/>
      <c r="E140" s="49" t="s">
        <v>198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thickBot="1">
      <c r="A141" s="9"/>
      <c r="B141" s="50" t="s">
        <v>52</v>
      </c>
      <c r="C141" s="51"/>
      <c r="D141" s="51"/>
      <c r="E141" s="52" t="s">
        <v>53</v>
      </c>
      <c r="F141" s="51"/>
      <c r="G141" s="51"/>
      <c r="H141" s="53"/>
      <c r="I141" s="51"/>
      <c r="J141" s="53"/>
      <c r="K141" s="51"/>
      <c r="L141" s="51"/>
      <c r="M141" s="12"/>
      <c r="N141" s="2"/>
      <c r="O141" s="2"/>
      <c r="P141" s="2"/>
      <c r="Q141" s="2"/>
    </row>
    <row r="142" thickTop="1">
      <c r="A142" s="9"/>
      <c r="B142" s="41">
        <v>22</v>
      </c>
      <c r="C142" s="42" t="s">
        <v>199</v>
      </c>
      <c r="D142" s="42" t="s">
        <v>105</v>
      </c>
      <c r="E142" s="42" t="s">
        <v>200</v>
      </c>
      <c r="F142" s="42" t="s">
        <v>3</v>
      </c>
      <c r="G142" s="43" t="s">
        <v>140</v>
      </c>
      <c r="H142" s="54">
        <v>315.01499999999999</v>
      </c>
      <c r="I142" s="55">
        <f>ROUND(0,2)</f>
        <v>0</v>
      </c>
      <c r="J142" s="56">
        <f>ROUND(I142*H142,2)</f>
        <v>0</v>
      </c>
      <c r="K142" s="57">
        <v>0.20999999999999999</v>
      </c>
      <c r="L142" s="58">
        <f>IF(ISNUMBER(K142),ROUND(J142*(K142+1),2),0)</f>
        <v>0</v>
      </c>
      <c r="M142" s="12"/>
      <c r="N142" s="2"/>
      <c r="O142" s="2"/>
      <c r="P142" s="2"/>
      <c r="Q142" s="33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48" t="s">
        <v>47</v>
      </c>
      <c r="C143" s="1"/>
      <c r="D143" s="1"/>
      <c r="E143" s="49" t="s">
        <v>196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49</v>
      </c>
      <c r="C144" s="1"/>
      <c r="D144" s="1"/>
      <c r="E144" s="49" t="s">
        <v>201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50</v>
      </c>
      <c r="C145" s="1"/>
      <c r="D145" s="1"/>
      <c r="E145" s="49" t="s">
        <v>202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thickBot="1">
      <c r="A146" s="9"/>
      <c r="B146" s="50" t="s">
        <v>52</v>
      </c>
      <c r="C146" s="51"/>
      <c r="D146" s="51"/>
      <c r="E146" s="52" t="s">
        <v>53</v>
      </c>
      <c r="F146" s="51"/>
      <c r="G146" s="51"/>
      <c r="H146" s="53"/>
      <c r="I146" s="51"/>
      <c r="J146" s="53"/>
      <c r="K146" s="51"/>
      <c r="L146" s="51"/>
      <c r="M146" s="12"/>
      <c r="N146" s="2"/>
      <c r="O146" s="2"/>
      <c r="P146" s="2"/>
      <c r="Q146" s="2"/>
    </row>
    <row r="147" thickTop="1">
      <c r="A147" s="9"/>
      <c r="B147" s="41">
        <v>23</v>
      </c>
      <c r="C147" s="42" t="s">
        <v>199</v>
      </c>
      <c r="D147" s="42" t="s">
        <v>111</v>
      </c>
      <c r="E147" s="42" t="s">
        <v>200</v>
      </c>
      <c r="F147" s="42" t="s">
        <v>3</v>
      </c>
      <c r="G147" s="43" t="s">
        <v>140</v>
      </c>
      <c r="H147" s="54">
        <v>15.119999999999999</v>
      </c>
      <c r="I147" s="55">
        <f>ROUND(0,2)</f>
        <v>0</v>
      </c>
      <c r="J147" s="56">
        <f>ROUND(I147*H147,2)</f>
        <v>0</v>
      </c>
      <c r="K147" s="57">
        <v>0.20999999999999999</v>
      </c>
      <c r="L147" s="58">
        <f>IF(ISNUMBER(K147),ROUND(J147*(K147+1),2),0)</f>
        <v>0</v>
      </c>
      <c r="M147" s="12"/>
      <c r="N147" s="2"/>
      <c r="O147" s="2"/>
      <c r="P147" s="2"/>
      <c r="Q147" s="33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48" t="s">
        <v>47</v>
      </c>
      <c r="C148" s="1"/>
      <c r="D148" s="1"/>
      <c r="E148" s="49" t="s">
        <v>203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>
      <c r="A149" s="9"/>
      <c r="B149" s="48" t="s">
        <v>49</v>
      </c>
      <c r="C149" s="1"/>
      <c r="D149" s="1"/>
      <c r="E149" s="49" t="s">
        <v>204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50</v>
      </c>
      <c r="C150" s="1"/>
      <c r="D150" s="1"/>
      <c r="E150" s="49" t="s">
        <v>202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 thickBot="1">
      <c r="A151" s="9"/>
      <c r="B151" s="50" t="s">
        <v>52</v>
      </c>
      <c r="C151" s="51"/>
      <c r="D151" s="51"/>
      <c r="E151" s="52" t="s">
        <v>53</v>
      </c>
      <c r="F151" s="51"/>
      <c r="G151" s="51"/>
      <c r="H151" s="53"/>
      <c r="I151" s="51"/>
      <c r="J151" s="53"/>
      <c r="K151" s="51"/>
      <c r="L151" s="51"/>
      <c r="M151" s="12"/>
      <c r="N151" s="2"/>
      <c r="O151" s="2"/>
      <c r="P151" s="2"/>
      <c r="Q151" s="2"/>
    </row>
    <row r="152" thickTop="1">
      <c r="A152" s="9"/>
      <c r="B152" s="41">
        <v>24</v>
      </c>
      <c r="C152" s="42" t="s">
        <v>199</v>
      </c>
      <c r="D152" s="42" t="s">
        <v>114</v>
      </c>
      <c r="E152" s="42" t="s">
        <v>200</v>
      </c>
      <c r="F152" s="42" t="s">
        <v>3</v>
      </c>
      <c r="G152" s="43" t="s">
        <v>140</v>
      </c>
      <c r="H152" s="54">
        <v>96.471000000000004</v>
      </c>
      <c r="I152" s="55">
        <f>ROUND(0,2)</f>
        <v>0</v>
      </c>
      <c r="J152" s="56">
        <f>ROUND(I152*H152,2)</f>
        <v>0</v>
      </c>
      <c r="K152" s="57">
        <v>0.20999999999999999</v>
      </c>
      <c r="L152" s="58">
        <f>IF(ISNUMBER(K152),ROUND(J152*(K152+1),2),0)</f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48" t="s">
        <v>47</v>
      </c>
      <c r="C153" s="1"/>
      <c r="D153" s="1"/>
      <c r="E153" s="49" t="s">
        <v>205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>
      <c r="A154" s="9"/>
      <c r="B154" s="48" t="s">
        <v>49</v>
      </c>
      <c r="C154" s="1"/>
      <c r="D154" s="1"/>
      <c r="E154" s="49" t="s">
        <v>206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50</v>
      </c>
      <c r="C155" s="1"/>
      <c r="D155" s="1"/>
      <c r="E155" s="49" t="s">
        <v>202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 thickBot="1">
      <c r="A156" s="9"/>
      <c r="B156" s="50" t="s">
        <v>52</v>
      </c>
      <c r="C156" s="51"/>
      <c r="D156" s="51"/>
      <c r="E156" s="52" t="s">
        <v>53</v>
      </c>
      <c r="F156" s="51"/>
      <c r="G156" s="51"/>
      <c r="H156" s="53"/>
      <c r="I156" s="51"/>
      <c r="J156" s="53"/>
      <c r="K156" s="51"/>
      <c r="L156" s="51"/>
      <c r="M156" s="12"/>
      <c r="N156" s="2"/>
      <c r="O156" s="2"/>
      <c r="P156" s="2"/>
      <c r="Q156" s="2"/>
    </row>
    <row r="157" thickTop="1">
      <c r="A157" s="9"/>
      <c r="B157" s="41">
        <v>25</v>
      </c>
      <c r="C157" s="42" t="s">
        <v>207</v>
      </c>
      <c r="D157" s="42" t="s">
        <v>3</v>
      </c>
      <c r="E157" s="42" t="s">
        <v>208</v>
      </c>
      <c r="F157" s="42" t="s">
        <v>3</v>
      </c>
      <c r="G157" s="43" t="s">
        <v>140</v>
      </c>
      <c r="H157" s="54">
        <v>12</v>
      </c>
      <c r="I157" s="55">
        <f>ROUND(0,2)</f>
        <v>0</v>
      </c>
      <c r="J157" s="56">
        <f>ROUND(I157*H157,2)</f>
        <v>0</v>
      </c>
      <c r="K157" s="57">
        <v>0.20999999999999999</v>
      </c>
      <c r="L157" s="58">
        <f>IF(ISNUMBER(K157),ROUND(J157*(K157+1),2),0)</f>
        <v>0</v>
      </c>
      <c r="M157" s="12"/>
      <c r="N157" s="2"/>
      <c r="O157" s="2"/>
      <c r="P157" s="2"/>
      <c r="Q157" s="3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48" t="s">
        <v>47</v>
      </c>
      <c r="C158" s="1"/>
      <c r="D158" s="1"/>
      <c r="E158" s="49" t="s">
        <v>209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>
      <c r="A159" s="9"/>
      <c r="B159" s="48" t="s">
        <v>49</v>
      </c>
      <c r="C159" s="1"/>
      <c r="D159" s="1"/>
      <c r="E159" s="49" t="s">
        <v>210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50</v>
      </c>
      <c r="C160" s="1"/>
      <c r="D160" s="1"/>
      <c r="E160" s="49" t="s">
        <v>211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 thickBot="1">
      <c r="A161" s="9"/>
      <c r="B161" s="50" t="s">
        <v>52</v>
      </c>
      <c r="C161" s="51"/>
      <c r="D161" s="51"/>
      <c r="E161" s="52" t="s">
        <v>53</v>
      </c>
      <c r="F161" s="51"/>
      <c r="G161" s="51"/>
      <c r="H161" s="53"/>
      <c r="I161" s="51"/>
      <c r="J161" s="53"/>
      <c r="K161" s="51"/>
      <c r="L161" s="51"/>
      <c r="M161" s="12"/>
      <c r="N161" s="2"/>
      <c r="O161" s="2"/>
      <c r="P161" s="2"/>
      <c r="Q161" s="2"/>
    </row>
    <row r="162" thickTop="1">
      <c r="A162" s="9"/>
      <c r="B162" s="41">
        <v>26</v>
      </c>
      <c r="C162" s="42" t="s">
        <v>212</v>
      </c>
      <c r="D162" s="42" t="s">
        <v>3</v>
      </c>
      <c r="E162" s="42" t="s">
        <v>213</v>
      </c>
      <c r="F162" s="42" t="s">
        <v>3</v>
      </c>
      <c r="G162" s="43" t="s">
        <v>140</v>
      </c>
      <c r="H162" s="54">
        <v>21.48</v>
      </c>
      <c r="I162" s="55">
        <f>ROUND(0,2)</f>
        <v>0</v>
      </c>
      <c r="J162" s="56">
        <f>ROUND(I162*H162,2)</f>
        <v>0</v>
      </c>
      <c r="K162" s="57">
        <v>0.20999999999999999</v>
      </c>
      <c r="L162" s="58">
        <f>IF(ISNUMBER(K162),ROUND(J162*(K162+1),2),0)</f>
        <v>0</v>
      </c>
      <c r="M162" s="12"/>
      <c r="N162" s="2"/>
      <c r="O162" s="2"/>
      <c r="P162" s="2"/>
      <c r="Q162" s="3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48" t="s">
        <v>47</v>
      </c>
      <c r="C163" s="1"/>
      <c r="D163" s="1"/>
      <c r="E163" s="49" t="s">
        <v>214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49</v>
      </c>
      <c r="C164" s="1"/>
      <c r="D164" s="1"/>
      <c r="E164" s="49" t="s">
        <v>215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50</v>
      </c>
      <c r="C165" s="1"/>
      <c r="D165" s="1"/>
      <c r="E165" s="49" t="s">
        <v>216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 thickBot="1">
      <c r="A166" s="9"/>
      <c r="B166" s="50" t="s">
        <v>52</v>
      </c>
      <c r="C166" s="51"/>
      <c r="D166" s="51"/>
      <c r="E166" s="52" t="s">
        <v>53</v>
      </c>
      <c r="F166" s="51"/>
      <c r="G166" s="51"/>
      <c r="H166" s="53"/>
      <c r="I166" s="51"/>
      <c r="J166" s="53"/>
      <c r="K166" s="51"/>
      <c r="L166" s="51"/>
      <c r="M166" s="12"/>
      <c r="N166" s="2"/>
      <c r="O166" s="2"/>
      <c r="P166" s="2"/>
      <c r="Q166" s="2"/>
    </row>
    <row r="167" thickTop="1">
      <c r="A167" s="9"/>
      <c r="B167" s="41">
        <v>27</v>
      </c>
      <c r="C167" s="42" t="s">
        <v>217</v>
      </c>
      <c r="D167" s="42" t="s">
        <v>3</v>
      </c>
      <c r="E167" s="42" t="s">
        <v>218</v>
      </c>
      <c r="F167" s="42" t="s">
        <v>3</v>
      </c>
      <c r="G167" s="43" t="s">
        <v>126</v>
      </c>
      <c r="H167" s="54">
        <v>143.19999999999999</v>
      </c>
      <c r="I167" s="55">
        <f>ROUND(0,2)</f>
        <v>0</v>
      </c>
      <c r="J167" s="56">
        <f>ROUND(I167*H167,2)</f>
        <v>0</v>
      </c>
      <c r="K167" s="57">
        <v>0.20999999999999999</v>
      </c>
      <c r="L167" s="58">
        <f>IF(ISNUMBER(K167),ROUND(J167*(K167+1),2),0)</f>
        <v>0</v>
      </c>
      <c r="M167" s="12"/>
      <c r="N167" s="2"/>
      <c r="O167" s="2"/>
      <c r="P167" s="2"/>
      <c r="Q167" s="33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48" t="s">
        <v>47</v>
      </c>
      <c r="C168" s="1"/>
      <c r="D168" s="1"/>
      <c r="E168" s="49" t="s">
        <v>219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49</v>
      </c>
      <c r="C169" s="1"/>
      <c r="D169" s="1"/>
      <c r="E169" s="49" t="s">
        <v>220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50</v>
      </c>
      <c r="C170" s="1"/>
      <c r="D170" s="1"/>
      <c r="E170" s="49" t="s">
        <v>221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 thickBot="1">
      <c r="A171" s="9"/>
      <c r="B171" s="50" t="s">
        <v>52</v>
      </c>
      <c r="C171" s="51"/>
      <c r="D171" s="51"/>
      <c r="E171" s="52" t="s">
        <v>53</v>
      </c>
      <c r="F171" s="51"/>
      <c r="G171" s="51"/>
      <c r="H171" s="53"/>
      <c r="I171" s="51"/>
      <c r="J171" s="53"/>
      <c r="K171" s="51"/>
      <c r="L171" s="51"/>
      <c r="M171" s="12"/>
      <c r="N171" s="2"/>
      <c r="O171" s="2"/>
      <c r="P171" s="2"/>
      <c r="Q171" s="2"/>
    </row>
    <row r="172" thickTop="1" thickBot="1" ht="25" customHeight="1">
      <c r="A172" s="9"/>
      <c r="B172" s="1"/>
      <c r="C172" s="59">
        <v>1</v>
      </c>
      <c r="D172" s="1"/>
      <c r="E172" s="59" t="s">
        <v>96</v>
      </c>
      <c r="F172" s="1"/>
      <c r="G172" s="60" t="s">
        <v>84</v>
      </c>
      <c r="H172" s="61">
        <f>J62+J67+J72+J77+J82+J87+J92+J97+J102+J107+J112+J117+J122+J127+J132+J137+J142+J147+J152+J157+J162+J167</f>
        <v>0</v>
      </c>
      <c r="I172" s="60" t="s">
        <v>85</v>
      </c>
      <c r="J172" s="62">
        <f>(L172-H172)</f>
        <v>0</v>
      </c>
      <c r="K172" s="60" t="s">
        <v>86</v>
      </c>
      <c r="L172" s="63">
        <f>L62+L67+L72+L77+L82+L87+L92+L97+L102+L107+L112+L117+L122+L127+L132+L137+L142+L147+L152+L157+L162+L167</f>
        <v>0</v>
      </c>
      <c r="M172" s="12"/>
      <c r="N172" s="2"/>
      <c r="O172" s="2"/>
      <c r="P172" s="2"/>
      <c r="Q172" s="33">
        <f>0+Q62+Q67+Q72+Q77+Q82+Q87+Q92+Q97+Q102+Q107+Q112+Q117+Q122+Q127+Q132+Q137+Q142+Q147+Q152+Q157+Q162+Q167</f>
        <v>0</v>
      </c>
      <c r="R172" s="27">
        <f>0+R62+R67+R72+R77+R82+R87+R92+R97+R102+R107+R112+R117+R122+R127+R132+R137+R142+R147+R152+R157+R162+R167</f>
        <v>0</v>
      </c>
      <c r="S172" s="64">
        <f>Q172*(1+J172)+R172</f>
        <v>0</v>
      </c>
    </row>
    <row r="173" thickTop="1" thickBot="1" ht="25" customHeight="1">
      <c r="A173" s="9"/>
      <c r="B173" s="65"/>
      <c r="C173" s="65"/>
      <c r="D173" s="65"/>
      <c r="E173" s="65"/>
      <c r="F173" s="65"/>
      <c r="G173" s="66" t="s">
        <v>87</v>
      </c>
      <c r="H173" s="67">
        <f>J62+J67+J72+J77+J82+J87+J92+J97+J102+J107+J112+J117+J122+J127+J132+J137+J142+J147+J152+J157+J162+J167</f>
        <v>0</v>
      </c>
      <c r="I173" s="66" t="s">
        <v>88</v>
      </c>
      <c r="J173" s="68">
        <f>0+J172</f>
        <v>0</v>
      </c>
      <c r="K173" s="66" t="s">
        <v>89</v>
      </c>
      <c r="L173" s="69">
        <f>L62+L67+L72+L77+L82+L87+L92+L97+L102+L107+L112+L117+L122+L127+L132+L137+L142+L147+L152+L157+L162+L167</f>
        <v>0</v>
      </c>
      <c r="M173" s="12"/>
      <c r="N173" s="2"/>
      <c r="O173" s="2"/>
      <c r="P173" s="2"/>
      <c r="Q173" s="2"/>
    </row>
    <row r="174" ht="40" customHeight="1">
      <c r="A174" s="9"/>
      <c r="B174" s="74" t="s">
        <v>222</v>
      </c>
      <c r="C174" s="1"/>
      <c r="D174" s="1"/>
      <c r="E174" s="1"/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1">
        <v>28</v>
      </c>
      <c r="C175" s="42" t="s">
        <v>223</v>
      </c>
      <c r="D175" s="42" t="s">
        <v>3</v>
      </c>
      <c r="E175" s="42" t="s">
        <v>224</v>
      </c>
      <c r="F175" s="42" t="s">
        <v>3</v>
      </c>
      <c r="G175" s="43" t="s">
        <v>140</v>
      </c>
      <c r="H175" s="44">
        <v>1.3999999999999999</v>
      </c>
      <c r="I175" s="25">
        <f>ROUND(0,2)</f>
        <v>0</v>
      </c>
      <c r="J175" s="45">
        <f>ROUND(I175*H175,2)</f>
        <v>0</v>
      </c>
      <c r="K175" s="46">
        <v>0.20999999999999999</v>
      </c>
      <c r="L175" s="47">
        <f>IF(ISNUMBER(K175),ROUND(J175*(K175+1),2),0)</f>
        <v>0</v>
      </c>
      <c r="M175" s="12"/>
      <c r="N175" s="2"/>
      <c r="O175" s="2"/>
      <c r="P175" s="2"/>
      <c r="Q175" s="33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48" t="s">
        <v>47</v>
      </c>
      <c r="C176" s="1"/>
      <c r="D176" s="1"/>
      <c r="E176" s="49" t="s">
        <v>3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>
      <c r="A177" s="9"/>
      <c r="B177" s="48" t="s">
        <v>49</v>
      </c>
      <c r="C177" s="1"/>
      <c r="D177" s="1"/>
      <c r="E177" s="49" t="s">
        <v>225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>
      <c r="A178" s="9"/>
      <c r="B178" s="48" t="s">
        <v>50</v>
      </c>
      <c r="C178" s="1"/>
      <c r="D178" s="1"/>
      <c r="E178" s="49" t="s">
        <v>226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 thickBot="1">
      <c r="A179" s="9"/>
      <c r="B179" s="50" t="s">
        <v>52</v>
      </c>
      <c r="C179" s="51"/>
      <c r="D179" s="51"/>
      <c r="E179" s="52" t="s">
        <v>53</v>
      </c>
      <c r="F179" s="51"/>
      <c r="G179" s="51"/>
      <c r="H179" s="53"/>
      <c r="I179" s="51"/>
      <c r="J179" s="53"/>
      <c r="K179" s="51"/>
      <c r="L179" s="51"/>
      <c r="M179" s="12"/>
      <c r="N179" s="2"/>
      <c r="O179" s="2"/>
      <c r="P179" s="2"/>
      <c r="Q179" s="2"/>
    </row>
    <row r="180" thickTop="1">
      <c r="A180" s="9"/>
      <c r="B180" s="41">
        <v>29</v>
      </c>
      <c r="C180" s="42" t="s">
        <v>227</v>
      </c>
      <c r="D180" s="42" t="s">
        <v>3</v>
      </c>
      <c r="E180" s="42" t="s">
        <v>228</v>
      </c>
      <c r="F180" s="42" t="s">
        <v>3</v>
      </c>
      <c r="G180" s="43" t="s">
        <v>140</v>
      </c>
      <c r="H180" s="54">
        <v>14.58</v>
      </c>
      <c r="I180" s="55">
        <f>ROUND(0,2)</f>
        <v>0</v>
      </c>
      <c r="J180" s="56">
        <f>ROUND(I180*H180,2)</f>
        <v>0</v>
      </c>
      <c r="K180" s="57">
        <v>0.20999999999999999</v>
      </c>
      <c r="L180" s="58">
        <f>IF(ISNUMBER(K180),ROUND(J180*(K180+1),2),0)</f>
        <v>0</v>
      </c>
      <c r="M180" s="12"/>
      <c r="N180" s="2"/>
      <c r="O180" s="2"/>
      <c r="P180" s="2"/>
      <c r="Q180" s="33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48" t="s">
        <v>47</v>
      </c>
      <c r="C181" s="1"/>
      <c r="D181" s="1"/>
      <c r="E181" s="49" t="s">
        <v>229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49</v>
      </c>
      <c r="C182" s="1"/>
      <c r="D182" s="1"/>
      <c r="E182" s="49" t="s">
        <v>230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50</v>
      </c>
      <c r="C183" s="1"/>
      <c r="D183" s="1"/>
      <c r="E183" s="49" t="s">
        <v>231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 thickBot="1">
      <c r="A184" s="9"/>
      <c r="B184" s="50" t="s">
        <v>52</v>
      </c>
      <c r="C184" s="51"/>
      <c r="D184" s="51"/>
      <c r="E184" s="52" t="s">
        <v>53</v>
      </c>
      <c r="F184" s="51"/>
      <c r="G184" s="51"/>
      <c r="H184" s="53"/>
      <c r="I184" s="51"/>
      <c r="J184" s="53"/>
      <c r="K184" s="51"/>
      <c r="L184" s="51"/>
      <c r="M184" s="12"/>
      <c r="N184" s="2"/>
      <c r="O184" s="2"/>
      <c r="P184" s="2"/>
      <c r="Q184" s="2"/>
    </row>
    <row r="185" thickTop="1">
      <c r="A185" s="9"/>
      <c r="B185" s="41">
        <v>30</v>
      </c>
      <c r="C185" s="42" t="s">
        <v>232</v>
      </c>
      <c r="D185" s="42" t="s">
        <v>3</v>
      </c>
      <c r="E185" s="42" t="s">
        <v>233</v>
      </c>
      <c r="F185" s="42" t="s">
        <v>3</v>
      </c>
      <c r="G185" s="43" t="s">
        <v>151</v>
      </c>
      <c r="H185" s="54">
        <v>208.05500000000001</v>
      </c>
      <c r="I185" s="55">
        <f>ROUND(0,2)</f>
        <v>0</v>
      </c>
      <c r="J185" s="56">
        <f>ROUND(I185*H185,2)</f>
        <v>0</v>
      </c>
      <c r="K185" s="57">
        <v>0.20999999999999999</v>
      </c>
      <c r="L185" s="58">
        <f>IF(ISNUMBER(K185),ROUND(J185*(K185+1),2),0)</f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48" t="s">
        <v>47</v>
      </c>
      <c r="C186" s="1"/>
      <c r="D186" s="1"/>
      <c r="E186" s="49" t="s">
        <v>234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49</v>
      </c>
      <c r="C187" s="1"/>
      <c r="D187" s="1"/>
      <c r="E187" s="49" t="s">
        <v>235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50</v>
      </c>
      <c r="C188" s="1"/>
      <c r="D188" s="1"/>
      <c r="E188" s="49" t="s">
        <v>236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 thickBot="1">
      <c r="A189" s="9"/>
      <c r="B189" s="50" t="s">
        <v>52</v>
      </c>
      <c r="C189" s="51"/>
      <c r="D189" s="51"/>
      <c r="E189" s="52" t="s">
        <v>53</v>
      </c>
      <c r="F189" s="51"/>
      <c r="G189" s="51"/>
      <c r="H189" s="53"/>
      <c r="I189" s="51"/>
      <c r="J189" s="53"/>
      <c r="K189" s="51"/>
      <c r="L189" s="51"/>
      <c r="M189" s="12"/>
      <c r="N189" s="2"/>
      <c r="O189" s="2"/>
      <c r="P189" s="2"/>
      <c r="Q189" s="2"/>
    </row>
    <row r="190" thickTop="1">
      <c r="A190" s="9"/>
      <c r="B190" s="41">
        <v>31</v>
      </c>
      <c r="C190" s="42" t="s">
        <v>237</v>
      </c>
      <c r="D190" s="42" t="s">
        <v>3</v>
      </c>
      <c r="E190" s="42" t="s">
        <v>238</v>
      </c>
      <c r="F190" s="42" t="s">
        <v>3</v>
      </c>
      <c r="G190" s="43" t="s">
        <v>140</v>
      </c>
      <c r="H190" s="54">
        <v>24.154</v>
      </c>
      <c r="I190" s="55">
        <f>ROUND(0,2)</f>
        <v>0</v>
      </c>
      <c r="J190" s="56">
        <f>ROUND(I190*H190,2)</f>
        <v>0</v>
      </c>
      <c r="K190" s="57">
        <v>0.20999999999999999</v>
      </c>
      <c r="L190" s="58">
        <f>IF(ISNUMBER(K190),ROUND(J190*(K190+1),2),0)</f>
        <v>0</v>
      </c>
      <c r="M190" s="12"/>
      <c r="N190" s="2"/>
      <c r="O190" s="2"/>
      <c r="P190" s="2"/>
      <c r="Q190" s="33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48" t="s">
        <v>47</v>
      </c>
      <c r="C191" s="1"/>
      <c r="D191" s="1"/>
      <c r="E191" s="49" t="s">
        <v>239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49</v>
      </c>
      <c r="C192" s="1"/>
      <c r="D192" s="1"/>
      <c r="E192" s="49" t="s">
        <v>240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50</v>
      </c>
      <c r="C193" s="1"/>
      <c r="D193" s="1"/>
      <c r="E193" s="49" t="s">
        <v>241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 thickBot="1">
      <c r="A194" s="9"/>
      <c r="B194" s="50" t="s">
        <v>52</v>
      </c>
      <c r="C194" s="51"/>
      <c r="D194" s="51"/>
      <c r="E194" s="52" t="s">
        <v>53</v>
      </c>
      <c r="F194" s="51"/>
      <c r="G194" s="51"/>
      <c r="H194" s="53"/>
      <c r="I194" s="51"/>
      <c r="J194" s="53"/>
      <c r="K194" s="51"/>
      <c r="L194" s="51"/>
      <c r="M194" s="12"/>
      <c r="N194" s="2"/>
      <c r="O194" s="2"/>
      <c r="P194" s="2"/>
      <c r="Q194" s="2"/>
    </row>
    <row r="195" thickTop="1">
      <c r="A195" s="9"/>
      <c r="B195" s="41">
        <v>32</v>
      </c>
      <c r="C195" s="42" t="s">
        <v>242</v>
      </c>
      <c r="D195" s="42" t="s">
        <v>3</v>
      </c>
      <c r="E195" s="42" t="s">
        <v>243</v>
      </c>
      <c r="F195" s="42" t="s">
        <v>3</v>
      </c>
      <c r="G195" s="43" t="s">
        <v>107</v>
      </c>
      <c r="H195" s="54">
        <v>4.7400000000000002</v>
      </c>
      <c r="I195" s="55">
        <f>ROUND(0,2)</f>
        <v>0</v>
      </c>
      <c r="J195" s="56">
        <f>ROUND(I195*H195,2)</f>
        <v>0</v>
      </c>
      <c r="K195" s="57">
        <v>0.20999999999999999</v>
      </c>
      <c r="L195" s="58">
        <f>IF(ISNUMBER(K195),ROUND(J195*(K195+1),2),0)</f>
        <v>0</v>
      </c>
      <c r="M195" s="12"/>
      <c r="N195" s="2"/>
      <c r="O195" s="2"/>
      <c r="P195" s="2"/>
      <c r="Q195" s="33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48" t="s">
        <v>47</v>
      </c>
      <c r="C196" s="1"/>
      <c r="D196" s="1"/>
      <c r="E196" s="49" t="s">
        <v>244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8" t="s">
        <v>49</v>
      </c>
      <c r="C197" s="1"/>
      <c r="D197" s="1"/>
      <c r="E197" s="49" t="s">
        <v>245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50</v>
      </c>
      <c r="C198" s="1"/>
      <c r="D198" s="1"/>
      <c r="E198" s="49" t="s">
        <v>246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 thickBot="1">
      <c r="A199" s="9"/>
      <c r="B199" s="50" t="s">
        <v>52</v>
      </c>
      <c r="C199" s="51"/>
      <c r="D199" s="51"/>
      <c r="E199" s="52" t="s">
        <v>53</v>
      </c>
      <c r="F199" s="51"/>
      <c r="G199" s="51"/>
      <c r="H199" s="53"/>
      <c r="I199" s="51"/>
      <c r="J199" s="53"/>
      <c r="K199" s="51"/>
      <c r="L199" s="51"/>
      <c r="M199" s="12"/>
      <c r="N199" s="2"/>
      <c r="O199" s="2"/>
      <c r="P199" s="2"/>
      <c r="Q199" s="2"/>
    </row>
    <row r="200" thickTop="1">
      <c r="A200" s="9"/>
      <c r="B200" s="41">
        <v>33</v>
      </c>
      <c r="C200" s="42" t="s">
        <v>247</v>
      </c>
      <c r="D200" s="42" t="s">
        <v>3</v>
      </c>
      <c r="E200" s="42" t="s">
        <v>248</v>
      </c>
      <c r="F200" s="42" t="s">
        <v>3</v>
      </c>
      <c r="G200" s="43" t="s">
        <v>126</v>
      </c>
      <c r="H200" s="54">
        <v>132.80000000000001</v>
      </c>
      <c r="I200" s="55">
        <f>ROUND(0,2)</f>
        <v>0</v>
      </c>
      <c r="J200" s="56">
        <f>ROUND(I200*H200,2)</f>
        <v>0</v>
      </c>
      <c r="K200" s="57">
        <v>0.20999999999999999</v>
      </c>
      <c r="L200" s="58">
        <f>IF(ISNUMBER(K200),ROUND(J200*(K200+1),2),0)</f>
        <v>0</v>
      </c>
      <c r="M200" s="12"/>
      <c r="N200" s="2"/>
      <c r="O200" s="2"/>
      <c r="P200" s="2"/>
      <c r="Q200" s="33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48" t="s">
        <v>47</v>
      </c>
      <c r="C201" s="1"/>
      <c r="D201" s="1"/>
      <c r="E201" s="49" t="s">
        <v>3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49</v>
      </c>
      <c r="C202" s="1"/>
      <c r="D202" s="1"/>
      <c r="E202" s="49" t="s">
        <v>249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50</v>
      </c>
      <c r="C203" s="1"/>
      <c r="D203" s="1"/>
      <c r="E203" s="49" t="s">
        <v>250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 thickBot="1">
      <c r="A204" s="9"/>
      <c r="B204" s="50" t="s">
        <v>52</v>
      </c>
      <c r="C204" s="51"/>
      <c r="D204" s="51"/>
      <c r="E204" s="52" t="s">
        <v>53</v>
      </c>
      <c r="F204" s="51"/>
      <c r="G204" s="51"/>
      <c r="H204" s="53"/>
      <c r="I204" s="51"/>
      <c r="J204" s="53"/>
      <c r="K204" s="51"/>
      <c r="L204" s="51"/>
      <c r="M204" s="12"/>
      <c r="N204" s="2"/>
      <c r="O204" s="2"/>
      <c r="P204" s="2"/>
      <c r="Q204" s="2"/>
    </row>
    <row r="205" thickTop="1">
      <c r="A205" s="9"/>
      <c r="B205" s="41">
        <v>34</v>
      </c>
      <c r="C205" s="42" t="s">
        <v>251</v>
      </c>
      <c r="D205" s="42" t="s">
        <v>105</v>
      </c>
      <c r="E205" s="42" t="s">
        <v>252</v>
      </c>
      <c r="F205" s="42" t="s">
        <v>3</v>
      </c>
      <c r="G205" s="43" t="s">
        <v>126</v>
      </c>
      <c r="H205" s="54">
        <v>103.2</v>
      </c>
      <c r="I205" s="55">
        <f>ROUND(0,2)</f>
        <v>0</v>
      </c>
      <c r="J205" s="56">
        <f>ROUND(I205*H205,2)</f>
        <v>0</v>
      </c>
      <c r="K205" s="57">
        <v>0.20999999999999999</v>
      </c>
      <c r="L205" s="58">
        <f>IF(ISNUMBER(K205),ROUND(J205*(K205+1),2),0)</f>
        <v>0</v>
      </c>
      <c r="M205" s="12"/>
      <c r="N205" s="2"/>
      <c r="O205" s="2"/>
      <c r="P205" s="2"/>
      <c r="Q205" s="33">
        <f>IF(ISNUMBER(K205),IF(H205&gt;0,IF(I205&gt;0,J205,0),0),0)</f>
        <v>0</v>
      </c>
      <c r="R205" s="27">
        <f>IF(ISNUMBER(K205)=FALSE,J205,0)</f>
        <v>0</v>
      </c>
    </row>
    <row r="206">
      <c r="A206" s="9"/>
      <c r="B206" s="48" t="s">
        <v>47</v>
      </c>
      <c r="C206" s="1"/>
      <c r="D206" s="1"/>
      <c r="E206" s="49" t="s">
        <v>3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49</v>
      </c>
      <c r="C207" s="1"/>
      <c r="D207" s="1"/>
      <c r="E207" s="49" t="s">
        <v>253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50</v>
      </c>
      <c r="C208" s="1"/>
      <c r="D208" s="1"/>
      <c r="E208" s="49" t="s">
        <v>250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 thickBot="1">
      <c r="A209" s="9"/>
      <c r="B209" s="50" t="s">
        <v>52</v>
      </c>
      <c r="C209" s="51"/>
      <c r="D209" s="51"/>
      <c r="E209" s="52" t="s">
        <v>53</v>
      </c>
      <c r="F209" s="51"/>
      <c r="G209" s="51"/>
      <c r="H209" s="53"/>
      <c r="I209" s="51"/>
      <c r="J209" s="53"/>
      <c r="K209" s="51"/>
      <c r="L209" s="51"/>
      <c r="M209" s="12"/>
      <c r="N209" s="2"/>
      <c r="O209" s="2"/>
      <c r="P209" s="2"/>
      <c r="Q209" s="2"/>
    </row>
    <row r="210" thickTop="1">
      <c r="A210" s="9"/>
      <c r="B210" s="41">
        <v>35</v>
      </c>
      <c r="C210" s="42" t="s">
        <v>251</v>
      </c>
      <c r="D210" s="42" t="s">
        <v>111</v>
      </c>
      <c r="E210" s="42" t="s">
        <v>252</v>
      </c>
      <c r="F210" s="42" t="s">
        <v>3</v>
      </c>
      <c r="G210" s="43" t="s">
        <v>126</v>
      </c>
      <c r="H210" s="54">
        <v>56</v>
      </c>
      <c r="I210" s="55">
        <f>ROUND(0,2)</f>
        <v>0</v>
      </c>
      <c r="J210" s="56">
        <f>ROUND(I210*H210,2)</f>
        <v>0</v>
      </c>
      <c r="K210" s="57">
        <v>0.20999999999999999</v>
      </c>
      <c r="L210" s="58">
        <f>IF(ISNUMBER(K210),ROUND(J210*(K210+1),2),0)</f>
        <v>0</v>
      </c>
      <c r="M210" s="12"/>
      <c r="N210" s="2"/>
      <c r="O210" s="2"/>
      <c r="P210" s="2"/>
      <c r="Q210" s="33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48" t="s">
        <v>47</v>
      </c>
      <c r="C211" s="1"/>
      <c r="D211" s="1"/>
      <c r="E211" s="49" t="s">
        <v>254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49</v>
      </c>
      <c r="C212" s="1"/>
      <c r="D212" s="1"/>
      <c r="E212" s="49" t="s">
        <v>255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50</v>
      </c>
      <c r="C213" s="1"/>
      <c r="D213" s="1"/>
      <c r="E213" s="49" t="s">
        <v>250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 thickBot="1">
      <c r="A214" s="9"/>
      <c r="B214" s="50" t="s">
        <v>52</v>
      </c>
      <c r="C214" s="51"/>
      <c r="D214" s="51"/>
      <c r="E214" s="52" t="s">
        <v>53</v>
      </c>
      <c r="F214" s="51"/>
      <c r="G214" s="51"/>
      <c r="H214" s="53"/>
      <c r="I214" s="51"/>
      <c r="J214" s="53"/>
      <c r="K214" s="51"/>
      <c r="L214" s="51"/>
      <c r="M214" s="12"/>
      <c r="N214" s="2"/>
      <c r="O214" s="2"/>
      <c r="P214" s="2"/>
      <c r="Q214" s="2"/>
    </row>
    <row r="215" thickTop="1">
      <c r="A215" s="9"/>
      <c r="B215" s="41">
        <v>36</v>
      </c>
      <c r="C215" s="42" t="s">
        <v>256</v>
      </c>
      <c r="D215" s="42" t="s">
        <v>3</v>
      </c>
      <c r="E215" s="42" t="s">
        <v>257</v>
      </c>
      <c r="F215" s="42" t="s">
        <v>3</v>
      </c>
      <c r="G215" s="43" t="s">
        <v>126</v>
      </c>
      <c r="H215" s="54">
        <v>51.600000000000001</v>
      </c>
      <c r="I215" s="55">
        <f>ROUND(0,2)</f>
        <v>0</v>
      </c>
      <c r="J215" s="56">
        <f>ROUND(I215*H215,2)</f>
        <v>0</v>
      </c>
      <c r="K215" s="57">
        <v>0.20999999999999999</v>
      </c>
      <c r="L215" s="58">
        <f>IF(ISNUMBER(K215),ROUND(J215*(K215+1),2),0)</f>
        <v>0</v>
      </c>
      <c r="M215" s="12"/>
      <c r="N215" s="2"/>
      <c r="O215" s="2"/>
      <c r="P215" s="2"/>
      <c r="Q215" s="33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48" t="s">
        <v>47</v>
      </c>
      <c r="C216" s="1"/>
      <c r="D216" s="1"/>
      <c r="E216" s="49" t="s">
        <v>258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49</v>
      </c>
      <c r="C217" s="1"/>
      <c r="D217" s="1"/>
      <c r="E217" s="49" t="s">
        <v>259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50</v>
      </c>
      <c r="C218" s="1"/>
      <c r="D218" s="1"/>
      <c r="E218" s="49" t="s">
        <v>260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 thickBot="1">
      <c r="A219" s="9"/>
      <c r="B219" s="50" t="s">
        <v>52</v>
      </c>
      <c r="C219" s="51"/>
      <c r="D219" s="51"/>
      <c r="E219" s="52" t="s">
        <v>53</v>
      </c>
      <c r="F219" s="51"/>
      <c r="G219" s="51"/>
      <c r="H219" s="53"/>
      <c r="I219" s="51"/>
      <c r="J219" s="53"/>
      <c r="K219" s="51"/>
      <c r="L219" s="51"/>
      <c r="M219" s="12"/>
      <c r="N219" s="2"/>
      <c r="O219" s="2"/>
      <c r="P219" s="2"/>
      <c r="Q219" s="2"/>
    </row>
    <row r="220" thickTop="1" thickBot="1" ht="25" customHeight="1">
      <c r="A220" s="9"/>
      <c r="B220" s="1"/>
      <c r="C220" s="59">
        <v>2</v>
      </c>
      <c r="D220" s="1"/>
      <c r="E220" s="59" t="s">
        <v>97</v>
      </c>
      <c r="F220" s="1"/>
      <c r="G220" s="60" t="s">
        <v>84</v>
      </c>
      <c r="H220" s="61">
        <f>J175+J180+J185+J190+J195+J200+J205+J210+J215</f>
        <v>0</v>
      </c>
      <c r="I220" s="60" t="s">
        <v>85</v>
      </c>
      <c r="J220" s="62">
        <f>(L220-H220)</f>
        <v>0</v>
      </c>
      <c r="K220" s="60" t="s">
        <v>86</v>
      </c>
      <c r="L220" s="63">
        <f>L175+L180+L185+L190+L195+L200+L205+L210+L215</f>
        <v>0</v>
      </c>
      <c r="M220" s="12"/>
      <c r="N220" s="2"/>
      <c r="O220" s="2"/>
      <c r="P220" s="2"/>
      <c r="Q220" s="33">
        <f>0+Q175+Q180+Q185+Q190+Q195+Q200+Q205+Q210+Q215</f>
        <v>0</v>
      </c>
      <c r="R220" s="27">
        <f>0+R175+R180+R185+R190+R195+R200+R205+R210+R215</f>
        <v>0</v>
      </c>
      <c r="S220" s="64">
        <f>Q220*(1+J220)+R220</f>
        <v>0</v>
      </c>
    </row>
    <row r="221" thickTop="1" thickBot="1" ht="25" customHeight="1">
      <c r="A221" s="9"/>
      <c r="B221" s="65"/>
      <c r="C221" s="65"/>
      <c r="D221" s="65"/>
      <c r="E221" s="65"/>
      <c r="F221" s="65"/>
      <c r="G221" s="66" t="s">
        <v>87</v>
      </c>
      <c r="H221" s="67">
        <f>J175+J180+J185+J190+J195+J200+J205+J210+J215</f>
        <v>0</v>
      </c>
      <c r="I221" s="66" t="s">
        <v>88</v>
      </c>
      <c r="J221" s="68">
        <f>0+J220</f>
        <v>0</v>
      </c>
      <c r="K221" s="66" t="s">
        <v>89</v>
      </c>
      <c r="L221" s="69">
        <f>L175+L180+L185+L190+L195+L200+L205+L210+L215</f>
        <v>0</v>
      </c>
      <c r="M221" s="12"/>
      <c r="N221" s="2"/>
      <c r="O221" s="2"/>
      <c r="P221" s="2"/>
      <c r="Q221" s="2"/>
    </row>
    <row r="222" ht="40" customHeight="1">
      <c r="A222" s="9"/>
      <c r="B222" s="74" t="s">
        <v>261</v>
      </c>
      <c r="C222" s="1"/>
      <c r="D222" s="1"/>
      <c r="E222" s="1"/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1">
        <v>37</v>
      </c>
      <c r="C223" s="42" t="s">
        <v>262</v>
      </c>
      <c r="D223" s="42" t="s">
        <v>3</v>
      </c>
      <c r="E223" s="42" t="s">
        <v>263</v>
      </c>
      <c r="F223" s="42" t="s">
        <v>3</v>
      </c>
      <c r="G223" s="43" t="s">
        <v>264</v>
      </c>
      <c r="H223" s="44">
        <v>188.63999999999999</v>
      </c>
      <c r="I223" s="25">
        <f>ROUND(0,2)</f>
        <v>0</v>
      </c>
      <c r="J223" s="45">
        <f>ROUND(I223*H223,2)</f>
        <v>0</v>
      </c>
      <c r="K223" s="46">
        <v>0.20999999999999999</v>
      </c>
      <c r="L223" s="47">
        <f>IF(ISNUMBER(K223),ROUND(J223*(K223+1),2),0)</f>
        <v>0</v>
      </c>
      <c r="M223" s="12"/>
      <c r="N223" s="2"/>
      <c r="O223" s="2"/>
      <c r="P223" s="2"/>
      <c r="Q223" s="33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48" t="s">
        <v>47</v>
      </c>
      <c r="C224" s="1"/>
      <c r="D224" s="1"/>
      <c r="E224" s="49" t="s">
        <v>265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>
      <c r="A225" s="9"/>
      <c r="B225" s="48" t="s">
        <v>49</v>
      </c>
      <c r="C225" s="1"/>
      <c r="D225" s="1"/>
      <c r="E225" s="49" t="s">
        <v>266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8" t="s">
        <v>50</v>
      </c>
      <c r="C226" s="1"/>
      <c r="D226" s="1"/>
      <c r="E226" s="49" t="s">
        <v>267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 thickBot="1">
      <c r="A227" s="9"/>
      <c r="B227" s="50" t="s">
        <v>52</v>
      </c>
      <c r="C227" s="51"/>
      <c r="D227" s="51"/>
      <c r="E227" s="52" t="s">
        <v>53</v>
      </c>
      <c r="F227" s="51"/>
      <c r="G227" s="51"/>
      <c r="H227" s="53"/>
      <c r="I227" s="51"/>
      <c r="J227" s="53"/>
      <c r="K227" s="51"/>
      <c r="L227" s="51"/>
      <c r="M227" s="12"/>
      <c r="N227" s="2"/>
      <c r="O227" s="2"/>
      <c r="P227" s="2"/>
      <c r="Q227" s="2"/>
    </row>
    <row r="228" thickTop="1">
      <c r="A228" s="9"/>
      <c r="B228" s="41">
        <v>38</v>
      </c>
      <c r="C228" s="42" t="s">
        <v>268</v>
      </c>
      <c r="D228" s="42" t="s">
        <v>3</v>
      </c>
      <c r="E228" s="42" t="s">
        <v>269</v>
      </c>
      <c r="F228" s="42" t="s">
        <v>3</v>
      </c>
      <c r="G228" s="43" t="s">
        <v>140</v>
      </c>
      <c r="H228" s="54">
        <v>12.6</v>
      </c>
      <c r="I228" s="55">
        <f>ROUND(0,2)</f>
        <v>0</v>
      </c>
      <c r="J228" s="56">
        <f>ROUND(I228*H228,2)</f>
        <v>0</v>
      </c>
      <c r="K228" s="57">
        <v>0.20999999999999999</v>
      </c>
      <c r="L228" s="58">
        <f>IF(ISNUMBER(K228),ROUND(J228*(K228+1),2),0)</f>
        <v>0</v>
      </c>
      <c r="M228" s="12"/>
      <c r="N228" s="2"/>
      <c r="O228" s="2"/>
      <c r="P228" s="2"/>
      <c r="Q228" s="33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48" t="s">
        <v>47</v>
      </c>
      <c r="C229" s="1"/>
      <c r="D229" s="1"/>
      <c r="E229" s="49" t="s">
        <v>270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>
      <c r="A230" s="9"/>
      <c r="B230" s="48" t="s">
        <v>49</v>
      </c>
      <c r="C230" s="1"/>
      <c r="D230" s="1"/>
      <c r="E230" s="49" t="s">
        <v>271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50</v>
      </c>
      <c r="C231" s="1"/>
      <c r="D231" s="1"/>
      <c r="E231" s="49" t="s">
        <v>272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 thickBot="1">
      <c r="A232" s="9"/>
      <c r="B232" s="50" t="s">
        <v>52</v>
      </c>
      <c r="C232" s="51"/>
      <c r="D232" s="51"/>
      <c r="E232" s="52" t="s">
        <v>53</v>
      </c>
      <c r="F232" s="51"/>
      <c r="G232" s="51"/>
      <c r="H232" s="53"/>
      <c r="I232" s="51"/>
      <c r="J232" s="53"/>
      <c r="K232" s="51"/>
      <c r="L232" s="51"/>
      <c r="M232" s="12"/>
      <c r="N232" s="2"/>
      <c r="O232" s="2"/>
      <c r="P232" s="2"/>
      <c r="Q232" s="2"/>
    </row>
    <row r="233" thickTop="1">
      <c r="A233" s="9"/>
      <c r="B233" s="41">
        <v>39</v>
      </c>
      <c r="C233" s="42" t="s">
        <v>273</v>
      </c>
      <c r="D233" s="42" t="s">
        <v>3</v>
      </c>
      <c r="E233" s="42" t="s">
        <v>274</v>
      </c>
      <c r="F233" s="42" t="s">
        <v>3</v>
      </c>
      <c r="G233" s="43" t="s">
        <v>107</v>
      </c>
      <c r="H233" s="54">
        <v>2.9670000000000001</v>
      </c>
      <c r="I233" s="55">
        <f>ROUND(0,2)</f>
        <v>0</v>
      </c>
      <c r="J233" s="56">
        <f>ROUND(I233*H233,2)</f>
        <v>0</v>
      </c>
      <c r="K233" s="57">
        <v>0.20999999999999999</v>
      </c>
      <c r="L233" s="58">
        <f>IF(ISNUMBER(K233),ROUND(J233*(K233+1),2),0)</f>
        <v>0</v>
      </c>
      <c r="M233" s="12"/>
      <c r="N233" s="2"/>
      <c r="O233" s="2"/>
      <c r="P233" s="2"/>
      <c r="Q233" s="33">
        <f>IF(ISNUMBER(K233),IF(H233&gt;0,IF(I233&gt;0,J233,0),0),0)</f>
        <v>0</v>
      </c>
      <c r="R233" s="27">
        <f>IF(ISNUMBER(K233)=FALSE,J233,0)</f>
        <v>0</v>
      </c>
    </row>
    <row r="234">
      <c r="A234" s="9"/>
      <c r="B234" s="48" t="s">
        <v>47</v>
      </c>
      <c r="C234" s="1"/>
      <c r="D234" s="1"/>
      <c r="E234" s="49" t="s">
        <v>244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>
      <c r="A235" s="9"/>
      <c r="B235" s="48" t="s">
        <v>49</v>
      </c>
      <c r="C235" s="1"/>
      <c r="D235" s="1"/>
      <c r="E235" s="49" t="s">
        <v>275</v>
      </c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>
      <c r="A236" s="9"/>
      <c r="B236" s="48" t="s">
        <v>50</v>
      </c>
      <c r="C236" s="1"/>
      <c r="D236" s="1"/>
      <c r="E236" s="49" t="s">
        <v>276</v>
      </c>
      <c r="F236" s="1"/>
      <c r="G236" s="1"/>
      <c r="H236" s="40"/>
      <c r="I236" s="1"/>
      <c r="J236" s="40"/>
      <c r="K236" s="1"/>
      <c r="L236" s="1"/>
      <c r="M236" s="12"/>
      <c r="N236" s="2"/>
      <c r="O236" s="2"/>
      <c r="P236" s="2"/>
      <c r="Q236" s="2"/>
    </row>
    <row r="237" thickBot="1">
      <c r="A237" s="9"/>
      <c r="B237" s="50" t="s">
        <v>52</v>
      </c>
      <c r="C237" s="51"/>
      <c r="D237" s="51"/>
      <c r="E237" s="52" t="s">
        <v>53</v>
      </c>
      <c r="F237" s="51"/>
      <c r="G237" s="51"/>
      <c r="H237" s="53"/>
      <c r="I237" s="51"/>
      <c r="J237" s="53"/>
      <c r="K237" s="51"/>
      <c r="L237" s="51"/>
      <c r="M237" s="12"/>
      <c r="N237" s="2"/>
      <c r="O237" s="2"/>
      <c r="P237" s="2"/>
      <c r="Q237" s="2"/>
    </row>
    <row r="238" thickTop="1">
      <c r="A238" s="9"/>
      <c r="B238" s="41">
        <v>40</v>
      </c>
      <c r="C238" s="42" t="s">
        <v>277</v>
      </c>
      <c r="D238" s="42" t="s">
        <v>3</v>
      </c>
      <c r="E238" s="42" t="s">
        <v>278</v>
      </c>
      <c r="F238" s="42" t="s">
        <v>3</v>
      </c>
      <c r="G238" s="43" t="s">
        <v>140</v>
      </c>
      <c r="H238" s="54">
        <v>32.838999999999999</v>
      </c>
      <c r="I238" s="55">
        <f>ROUND(0,2)</f>
        <v>0</v>
      </c>
      <c r="J238" s="56">
        <f>ROUND(I238*H238,2)</f>
        <v>0</v>
      </c>
      <c r="K238" s="57">
        <v>0.20999999999999999</v>
      </c>
      <c r="L238" s="58">
        <f>IF(ISNUMBER(K238),ROUND(J238*(K238+1),2),0)</f>
        <v>0</v>
      </c>
      <c r="M238" s="12"/>
      <c r="N238" s="2"/>
      <c r="O238" s="2"/>
      <c r="P238" s="2"/>
      <c r="Q238" s="33">
        <f>IF(ISNUMBER(K238),IF(H238&gt;0,IF(I238&gt;0,J238,0),0),0)</f>
        <v>0</v>
      </c>
      <c r="R238" s="27">
        <f>IF(ISNUMBER(K238)=FALSE,J238,0)</f>
        <v>0</v>
      </c>
    </row>
    <row r="239">
      <c r="A239" s="9"/>
      <c r="B239" s="48" t="s">
        <v>47</v>
      </c>
      <c r="C239" s="1"/>
      <c r="D239" s="1"/>
      <c r="E239" s="49" t="s">
        <v>279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>
      <c r="A240" s="9"/>
      <c r="B240" s="48" t="s">
        <v>49</v>
      </c>
      <c r="C240" s="1"/>
      <c r="D240" s="1"/>
      <c r="E240" s="49" t="s">
        <v>280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>
      <c r="A241" s="9"/>
      <c r="B241" s="48" t="s">
        <v>50</v>
      </c>
      <c r="C241" s="1"/>
      <c r="D241" s="1"/>
      <c r="E241" s="49" t="s">
        <v>281</v>
      </c>
      <c r="F241" s="1"/>
      <c r="G241" s="1"/>
      <c r="H241" s="40"/>
      <c r="I241" s="1"/>
      <c r="J241" s="40"/>
      <c r="K241" s="1"/>
      <c r="L241" s="1"/>
      <c r="M241" s="12"/>
      <c r="N241" s="2"/>
      <c r="O241" s="2"/>
      <c r="P241" s="2"/>
      <c r="Q241" s="2"/>
    </row>
    <row r="242" thickBot="1">
      <c r="A242" s="9"/>
      <c r="B242" s="50" t="s">
        <v>52</v>
      </c>
      <c r="C242" s="51"/>
      <c r="D242" s="51"/>
      <c r="E242" s="52" t="s">
        <v>53</v>
      </c>
      <c r="F242" s="51"/>
      <c r="G242" s="51"/>
      <c r="H242" s="53"/>
      <c r="I242" s="51"/>
      <c r="J242" s="53"/>
      <c r="K242" s="51"/>
      <c r="L242" s="51"/>
      <c r="M242" s="12"/>
      <c r="N242" s="2"/>
      <c r="O242" s="2"/>
      <c r="P242" s="2"/>
      <c r="Q242" s="2"/>
    </row>
    <row r="243" thickTop="1">
      <c r="A243" s="9"/>
      <c r="B243" s="41">
        <v>41</v>
      </c>
      <c r="C243" s="42" t="s">
        <v>282</v>
      </c>
      <c r="D243" s="42" t="s">
        <v>3</v>
      </c>
      <c r="E243" s="42" t="s">
        <v>283</v>
      </c>
      <c r="F243" s="42" t="s">
        <v>3</v>
      </c>
      <c r="G243" s="43" t="s">
        <v>140</v>
      </c>
      <c r="H243" s="54">
        <v>89.123000000000005</v>
      </c>
      <c r="I243" s="55">
        <f>ROUND(0,2)</f>
        <v>0</v>
      </c>
      <c r="J243" s="56">
        <f>ROUND(I243*H243,2)</f>
        <v>0</v>
      </c>
      <c r="K243" s="57">
        <v>0.20999999999999999</v>
      </c>
      <c r="L243" s="58">
        <f>IF(ISNUMBER(K243),ROUND(J243*(K243+1),2),0)</f>
        <v>0</v>
      </c>
      <c r="M243" s="12"/>
      <c r="N243" s="2"/>
      <c r="O243" s="2"/>
      <c r="P243" s="2"/>
      <c r="Q243" s="33">
        <f>IF(ISNUMBER(K243),IF(H243&gt;0,IF(I243&gt;0,J243,0),0),0)</f>
        <v>0</v>
      </c>
      <c r="R243" s="27">
        <f>IF(ISNUMBER(K243)=FALSE,J243,0)</f>
        <v>0</v>
      </c>
    </row>
    <row r="244">
      <c r="A244" s="9"/>
      <c r="B244" s="48" t="s">
        <v>47</v>
      </c>
      <c r="C244" s="1"/>
      <c r="D244" s="1"/>
      <c r="E244" s="49" t="s">
        <v>284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>
      <c r="A245" s="9"/>
      <c r="B245" s="48" t="s">
        <v>49</v>
      </c>
      <c r="C245" s="1"/>
      <c r="D245" s="1"/>
      <c r="E245" s="49" t="s">
        <v>285</v>
      </c>
      <c r="F245" s="1"/>
      <c r="G245" s="1"/>
      <c r="H245" s="40"/>
      <c r="I245" s="1"/>
      <c r="J245" s="40"/>
      <c r="K245" s="1"/>
      <c r="L245" s="1"/>
      <c r="M245" s="12"/>
      <c r="N245" s="2"/>
      <c r="O245" s="2"/>
      <c r="P245" s="2"/>
      <c r="Q245" s="2"/>
    </row>
    <row r="246">
      <c r="A246" s="9"/>
      <c r="B246" s="48" t="s">
        <v>50</v>
      </c>
      <c r="C246" s="1"/>
      <c r="D246" s="1"/>
      <c r="E246" s="49" t="s">
        <v>286</v>
      </c>
      <c r="F246" s="1"/>
      <c r="G246" s="1"/>
      <c r="H246" s="40"/>
      <c r="I246" s="1"/>
      <c r="J246" s="40"/>
      <c r="K246" s="1"/>
      <c r="L246" s="1"/>
      <c r="M246" s="12"/>
      <c r="N246" s="2"/>
      <c r="O246" s="2"/>
      <c r="P246" s="2"/>
      <c r="Q246" s="2"/>
    </row>
    <row r="247" thickBot="1">
      <c r="A247" s="9"/>
      <c r="B247" s="50" t="s">
        <v>52</v>
      </c>
      <c r="C247" s="51"/>
      <c r="D247" s="51"/>
      <c r="E247" s="52" t="s">
        <v>53</v>
      </c>
      <c r="F247" s="51"/>
      <c r="G247" s="51"/>
      <c r="H247" s="53"/>
      <c r="I247" s="51"/>
      <c r="J247" s="53"/>
      <c r="K247" s="51"/>
      <c r="L247" s="51"/>
      <c r="M247" s="12"/>
      <c r="N247" s="2"/>
      <c r="O247" s="2"/>
      <c r="P247" s="2"/>
      <c r="Q247" s="2"/>
    </row>
    <row r="248" thickTop="1">
      <c r="A248" s="9"/>
      <c r="B248" s="41">
        <v>42</v>
      </c>
      <c r="C248" s="42" t="s">
        <v>287</v>
      </c>
      <c r="D248" s="42" t="s">
        <v>3</v>
      </c>
      <c r="E248" s="42" t="s">
        <v>288</v>
      </c>
      <c r="F248" s="42" t="s">
        <v>3</v>
      </c>
      <c r="G248" s="43" t="s">
        <v>107</v>
      </c>
      <c r="H248" s="54">
        <v>20.988</v>
      </c>
      <c r="I248" s="55">
        <f>ROUND(0,2)</f>
        <v>0</v>
      </c>
      <c r="J248" s="56">
        <f>ROUND(I248*H248,2)</f>
        <v>0</v>
      </c>
      <c r="K248" s="57">
        <v>0.20999999999999999</v>
      </c>
      <c r="L248" s="58">
        <f>IF(ISNUMBER(K248),ROUND(J248*(K248+1),2),0)</f>
        <v>0</v>
      </c>
      <c r="M248" s="12"/>
      <c r="N248" s="2"/>
      <c r="O248" s="2"/>
      <c r="P248" s="2"/>
      <c r="Q248" s="33">
        <f>IF(ISNUMBER(K248),IF(H248&gt;0,IF(I248&gt;0,J248,0),0),0)</f>
        <v>0</v>
      </c>
      <c r="R248" s="27">
        <f>IF(ISNUMBER(K248)=FALSE,J248,0)</f>
        <v>0</v>
      </c>
    </row>
    <row r="249">
      <c r="A249" s="9"/>
      <c r="B249" s="48" t="s">
        <v>47</v>
      </c>
      <c r="C249" s="1"/>
      <c r="D249" s="1"/>
      <c r="E249" s="49" t="s">
        <v>244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>
      <c r="A250" s="9"/>
      <c r="B250" s="48" t="s">
        <v>49</v>
      </c>
      <c r="C250" s="1"/>
      <c r="D250" s="1"/>
      <c r="E250" s="49" t="s">
        <v>289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>
      <c r="A251" s="9"/>
      <c r="B251" s="48" t="s">
        <v>50</v>
      </c>
      <c r="C251" s="1"/>
      <c r="D251" s="1"/>
      <c r="E251" s="49" t="s">
        <v>246</v>
      </c>
      <c r="F251" s="1"/>
      <c r="G251" s="1"/>
      <c r="H251" s="40"/>
      <c r="I251" s="1"/>
      <c r="J251" s="40"/>
      <c r="K251" s="1"/>
      <c r="L251" s="1"/>
      <c r="M251" s="12"/>
      <c r="N251" s="2"/>
      <c r="O251" s="2"/>
      <c r="P251" s="2"/>
      <c r="Q251" s="2"/>
    </row>
    <row r="252" thickBot="1">
      <c r="A252" s="9"/>
      <c r="B252" s="50" t="s">
        <v>52</v>
      </c>
      <c r="C252" s="51"/>
      <c r="D252" s="51"/>
      <c r="E252" s="52" t="s">
        <v>53</v>
      </c>
      <c r="F252" s="51"/>
      <c r="G252" s="51"/>
      <c r="H252" s="53"/>
      <c r="I252" s="51"/>
      <c r="J252" s="53"/>
      <c r="K252" s="51"/>
      <c r="L252" s="51"/>
      <c r="M252" s="12"/>
      <c r="N252" s="2"/>
      <c r="O252" s="2"/>
      <c r="P252" s="2"/>
      <c r="Q252" s="2"/>
    </row>
    <row r="253" thickTop="1" thickBot="1" ht="25" customHeight="1">
      <c r="A253" s="9"/>
      <c r="B253" s="1"/>
      <c r="C253" s="59">
        <v>3</v>
      </c>
      <c r="D253" s="1"/>
      <c r="E253" s="59" t="s">
        <v>98</v>
      </c>
      <c r="F253" s="1"/>
      <c r="G253" s="60" t="s">
        <v>84</v>
      </c>
      <c r="H253" s="61">
        <f>J223+J228+J233+J238+J243+J248</f>
        <v>0</v>
      </c>
      <c r="I253" s="60" t="s">
        <v>85</v>
      </c>
      <c r="J253" s="62">
        <f>(L253-H253)</f>
        <v>0</v>
      </c>
      <c r="K253" s="60" t="s">
        <v>86</v>
      </c>
      <c r="L253" s="63">
        <f>L223+L228+L233+L238+L243+L248</f>
        <v>0</v>
      </c>
      <c r="M253" s="12"/>
      <c r="N253" s="2"/>
      <c r="O253" s="2"/>
      <c r="P253" s="2"/>
      <c r="Q253" s="33">
        <f>0+Q223+Q228+Q233+Q238+Q243+Q248</f>
        <v>0</v>
      </c>
      <c r="R253" s="27">
        <f>0+R223+R228+R233+R238+R243+R248</f>
        <v>0</v>
      </c>
      <c r="S253" s="64">
        <f>Q253*(1+J253)+R253</f>
        <v>0</v>
      </c>
    </row>
    <row r="254" thickTop="1" thickBot="1" ht="25" customHeight="1">
      <c r="A254" s="9"/>
      <c r="B254" s="65"/>
      <c r="C254" s="65"/>
      <c r="D254" s="65"/>
      <c r="E254" s="65"/>
      <c r="F254" s="65"/>
      <c r="G254" s="66" t="s">
        <v>87</v>
      </c>
      <c r="H254" s="67">
        <f>J223+J228+J233+J238+J243+J248</f>
        <v>0</v>
      </c>
      <c r="I254" s="66" t="s">
        <v>88</v>
      </c>
      <c r="J254" s="68">
        <f>0+J253</f>
        <v>0</v>
      </c>
      <c r="K254" s="66" t="s">
        <v>89</v>
      </c>
      <c r="L254" s="69">
        <f>L223+L228+L233+L238+L243+L248</f>
        <v>0</v>
      </c>
      <c r="M254" s="12"/>
      <c r="N254" s="2"/>
      <c r="O254" s="2"/>
      <c r="P254" s="2"/>
      <c r="Q254" s="2"/>
    </row>
    <row r="255" ht="40" customHeight="1">
      <c r="A255" s="9"/>
      <c r="B255" s="74" t="s">
        <v>290</v>
      </c>
      <c r="C255" s="1"/>
      <c r="D255" s="1"/>
      <c r="E255" s="1"/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>
      <c r="A256" s="9"/>
      <c r="B256" s="41">
        <v>43</v>
      </c>
      <c r="C256" s="42" t="s">
        <v>291</v>
      </c>
      <c r="D256" s="42" t="s">
        <v>3</v>
      </c>
      <c r="E256" s="42" t="s">
        <v>292</v>
      </c>
      <c r="F256" s="42" t="s">
        <v>3</v>
      </c>
      <c r="G256" s="43" t="s">
        <v>140</v>
      </c>
      <c r="H256" s="44">
        <v>30.600000000000001</v>
      </c>
      <c r="I256" s="25">
        <f>ROUND(0,2)</f>
        <v>0</v>
      </c>
      <c r="J256" s="45">
        <f>ROUND(I256*H256,2)</f>
        <v>0</v>
      </c>
      <c r="K256" s="46">
        <v>0.20999999999999999</v>
      </c>
      <c r="L256" s="47">
        <f>IF(ISNUMBER(K256),ROUND(J256*(K256+1),2),0)</f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47</v>
      </c>
      <c r="C257" s="1"/>
      <c r="D257" s="1"/>
      <c r="E257" s="49" t="s">
        <v>293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49</v>
      </c>
      <c r="C258" s="1"/>
      <c r="D258" s="1"/>
      <c r="E258" s="49" t="s">
        <v>294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50</v>
      </c>
      <c r="C259" s="1"/>
      <c r="D259" s="1"/>
      <c r="E259" s="49" t="s">
        <v>295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52</v>
      </c>
      <c r="C260" s="51"/>
      <c r="D260" s="51"/>
      <c r="E260" s="52" t="s">
        <v>53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>
      <c r="A261" s="9"/>
      <c r="B261" s="41">
        <v>44</v>
      </c>
      <c r="C261" s="42" t="s">
        <v>296</v>
      </c>
      <c r="D261" s="42" t="s">
        <v>3</v>
      </c>
      <c r="E261" s="42" t="s">
        <v>297</v>
      </c>
      <c r="F261" s="42" t="s">
        <v>3</v>
      </c>
      <c r="G261" s="43" t="s">
        <v>107</v>
      </c>
      <c r="H261" s="54">
        <v>6.0049999999999999</v>
      </c>
      <c r="I261" s="55">
        <f>ROUND(0,2)</f>
        <v>0</v>
      </c>
      <c r="J261" s="56">
        <f>ROUND(I261*H261,2)</f>
        <v>0</v>
      </c>
      <c r="K261" s="57">
        <v>0.20999999999999999</v>
      </c>
      <c r="L261" s="58">
        <f>IF(ISNUMBER(K261),ROUND(J261*(K261+1),2),0)</f>
        <v>0</v>
      </c>
      <c r="M261" s="12"/>
      <c r="N261" s="2"/>
      <c r="O261" s="2"/>
      <c r="P261" s="2"/>
      <c r="Q261" s="3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48" t="s">
        <v>47</v>
      </c>
      <c r="C262" s="1"/>
      <c r="D262" s="1"/>
      <c r="E262" s="49" t="s">
        <v>244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49</v>
      </c>
      <c r="C263" s="1"/>
      <c r="D263" s="1"/>
      <c r="E263" s="49" t="s">
        <v>298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50</v>
      </c>
      <c r="C264" s="1"/>
      <c r="D264" s="1"/>
      <c r="E264" s="49" t="s">
        <v>299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52</v>
      </c>
      <c r="C265" s="51"/>
      <c r="D265" s="51"/>
      <c r="E265" s="52" t="s">
        <v>53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>
      <c r="A266" s="9"/>
      <c r="B266" s="41">
        <v>45</v>
      </c>
      <c r="C266" s="42" t="s">
        <v>300</v>
      </c>
      <c r="D266" s="42" t="s">
        <v>3</v>
      </c>
      <c r="E266" s="42" t="s">
        <v>301</v>
      </c>
      <c r="F266" s="42" t="s">
        <v>3</v>
      </c>
      <c r="G266" s="43" t="s">
        <v>140</v>
      </c>
      <c r="H266" s="54">
        <v>9.3000000000000007</v>
      </c>
      <c r="I266" s="55">
        <f>ROUND(0,2)</f>
        <v>0</v>
      </c>
      <c r="J266" s="56">
        <f>ROUND(I266*H266,2)</f>
        <v>0</v>
      </c>
      <c r="K266" s="57">
        <v>0.20999999999999999</v>
      </c>
      <c r="L266" s="58">
        <f>IF(ISNUMBER(K266),ROUND(J266*(K266+1),2),0)</f>
        <v>0</v>
      </c>
      <c r="M266" s="12"/>
      <c r="N266" s="2"/>
      <c r="O266" s="2"/>
      <c r="P266" s="2"/>
      <c r="Q266" s="33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48" t="s">
        <v>47</v>
      </c>
      <c r="C267" s="1"/>
      <c r="D267" s="1"/>
      <c r="E267" s="49" t="s">
        <v>302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>
      <c r="A268" s="9"/>
      <c r="B268" s="48" t="s">
        <v>49</v>
      </c>
      <c r="C268" s="1"/>
      <c r="D268" s="1"/>
      <c r="E268" s="49" t="s">
        <v>303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8" t="s">
        <v>50</v>
      </c>
      <c r="C269" s="1"/>
      <c r="D269" s="1"/>
      <c r="E269" s="49" t="s">
        <v>295</v>
      </c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 thickBot="1">
      <c r="A270" s="9"/>
      <c r="B270" s="50" t="s">
        <v>52</v>
      </c>
      <c r="C270" s="51"/>
      <c r="D270" s="51"/>
      <c r="E270" s="52" t="s">
        <v>53</v>
      </c>
      <c r="F270" s="51"/>
      <c r="G270" s="51"/>
      <c r="H270" s="53"/>
      <c r="I270" s="51"/>
      <c r="J270" s="53"/>
      <c r="K270" s="51"/>
      <c r="L270" s="51"/>
      <c r="M270" s="12"/>
      <c r="N270" s="2"/>
      <c r="O270" s="2"/>
      <c r="P270" s="2"/>
      <c r="Q270" s="2"/>
    </row>
    <row r="271" thickTop="1">
      <c r="A271" s="9"/>
      <c r="B271" s="41">
        <v>46</v>
      </c>
      <c r="C271" s="42" t="s">
        <v>304</v>
      </c>
      <c r="D271" s="42" t="s">
        <v>3</v>
      </c>
      <c r="E271" s="42" t="s">
        <v>305</v>
      </c>
      <c r="F271" s="42" t="s">
        <v>3</v>
      </c>
      <c r="G271" s="43" t="s">
        <v>140</v>
      </c>
      <c r="H271" s="54">
        <v>13.279999999999999</v>
      </c>
      <c r="I271" s="55">
        <f>ROUND(0,2)</f>
        <v>0</v>
      </c>
      <c r="J271" s="56">
        <f>ROUND(I271*H271,2)</f>
        <v>0</v>
      </c>
      <c r="K271" s="57">
        <v>0.20999999999999999</v>
      </c>
      <c r="L271" s="58">
        <f>IF(ISNUMBER(K271),ROUND(J271*(K271+1),2),0)</f>
        <v>0</v>
      </c>
      <c r="M271" s="12"/>
      <c r="N271" s="2"/>
      <c r="O271" s="2"/>
      <c r="P271" s="2"/>
      <c r="Q271" s="33">
        <f>IF(ISNUMBER(K271),IF(H271&gt;0,IF(I271&gt;0,J271,0),0),0)</f>
        <v>0</v>
      </c>
      <c r="R271" s="27">
        <f>IF(ISNUMBER(K271)=FALSE,J271,0)</f>
        <v>0</v>
      </c>
    </row>
    <row r="272">
      <c r="A272" s="9"/>
      <c r="B272" s="48" t="s">
        <v>47</v>
      </c>
      <c r="C272" s="1"/>
      <c r="D272" s="1"/>
      <c r="E272" s="49" t="s">
        <v>306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>
      <c r="A273" s="9"/>
      <c r="B273" s="48" t="s">
        <v>49</v>
      </c>
      <c r="C273" s="1"/>
      <c r="D273" s="1"/>
      <c r="E273" s="49" t="s">
        <v>307</v>
      </c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>
      <c r="A274" s="9"/>
      <c r="B274" s="48" t="s">
        <v>50</v>
      </c>
      <c r="C274" s="1"/>
      <c r="D274" s="1"/>
      <c r="E274" s="49" t="s">
        <v>295</v>
      </c>
      <c r="F274" s="1"/>
      <c r="G274" s="1"/>
      <c r="H274" s="40"/>
      <c r="I274" s="1"/>
      <c r="J274" s="40"/>
      <c r="K274" s="1"/>
      <c r="L274" s="1"/>
      <c r="M274" s="12"/>
      <c r="N274" s="2"/>
      <c r="O274" s="2"/>
      <c r="P274" s="2"/>
      <c r="Q274" s="2"/>
    </row>
    <row r="275" thickBot="1">
      <c r="A275" s="9"/>
      <c r="B275" s="50" t="s">
        <v>52</v>
      </c>
      <c r="C275" s="51"/>
      <c r="D275" s="51"/>
      <c r="E275" s="52" t="s">
        <v>53</v>
      </c>
      <c r="F275" s="51"/>
      <c r="G275" s="51"/>
      <c r="H275" s="53"/>
      <c r="I275" s="51"/>
      <c r="J275" s="53"/>
      <c r="K275" s="51"/>
      <c r="L275" s="51"/>
      <c r="M275" s="12"/>
      <c r="N275" s="2"/>
      <c r="O275" s="2"/>
      <c r="P275" s="2"/>
      <c r="Q275" s="2"/>
    </row>
    <row r="276" thickTop="1">
      <c r="A276" s="9"/>
      <c r="B276" s="41">
        <v>47</v>
      </c>
      <c r="C276" s="42" t="s">
        <v>308</v>
      </c>
      <c r="D276" s="42" t="s">
        <v>3</v>
      </c>
      <c r="E276" s="42" t="s">
        <v>309</v>
      </c>
      <c r="F276" s="42" t="s">
        <v>3</v>
      </c>
      <c r="G276" s="43" t="s">
        <v>140</v>
      </c>
      <c r="H276" s="54">
        <v>13.279999999999999</v>
      </c>
      <c r="I276" s="55">
        <f>ROUND(0,2)</f>
        <v>0</v>
      </c>
      <c r="J276" s="56">
        <f>ROUND(I276*H276,2)</f>
        <v>0</v>
      </c>
      <c r="K276" s="57">
        <v>0.20999999999999999</v>
      </c>
      <c r="L276" s="58">
        <f>IF(ISNUMBER(K276),ROUND(J276*(K276+1),2),0)</f>
        <v>0</v>
      </c>
      <c r="M276" s="12"/>
      <c r="N276" s="2"/>
      <c r="O276" s="2"/>
      <c r="P276" s="2"/>
      <c r="Q276" s="33">
        <f>IF(ISNUMBER(K276),IF(H276&gt;0,IF(I276&gt;0,J276,0),0),0)</f>
        <v>0</v>
      </c>
      <c r="R276" s="27">
        <f>IF(ISNUMBER(K276)=FALSE,J276,0)</f>
        <v>0</v>
      </c>
    </row>
    <row r="277">
      <c r="A277" s="9"/>
      <c r="B277" s="48" t="s">
        <v>47</v>
      </c>
      <c r="C277" s="1"/>
      <c r="D277" s="1"/>
      <c r="E277" s="49" t="s">
        <v>3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>
      <c r="A278" s="9"/>
      <c r="B278" s="48" t="s">
        <v>49</v>
      </c>
      <c r="C278" s="1"/>
      <c r="D278" s="1"/>
      <c r="E278" s="49" t="s">
        <v>310</v>
      </c>
      <c r="F278" s="1"/>
      <c r="G278" s="1"/>
      <c r="H278" s="40"/>
      <c r="I278" s="1"/>
      <c r="J278" s="40"/>
      <c r="K278" s="1"/>
      <c r="L278" s="1"/>
      <c r="M278" s="12"/>
      <c r="N278" s="2"/>
      <c r="O278" s="2"/>
      <c r="P278" s="2"/>
      <c r="Q278" s="2"/>
    </row>
    <row r="279">
      <c r="A279" s="9"/>
      <c r="B279" s="48" t="s">
        <v>50</v>
      </c>
      <c r="C279" s="1"/>
      <c r="D279" s="1"/>
      <c r="E279" s="49" t="s">
        <v>231</v>
      </c>
      <c r="F279" s="1"/>
      <c r="G279" s="1"/>
      <c r="H279" s="40"/>
      <c r="I279" s="1"/>
      <c r="J279" s="40"/>
      <c r="K279" s="1"/>
      <c r="L279" s="1"/>
      <c r="M279" s="12"/>
      <c r="N279" s="2"/>
      <c r="O279" s="2"/>
      <c r="P279" s="2"/>
      <c r="Q279" s="2"/>
    </row>
    <row r="280" thickBot="1">
      <c r="A280" s="9"/>
      <c r="B280" s="50" t="s">
        <v>52</v>
      </c>
      <c r="C280" s="51"/>
      <c r="D280" s="51"/>
      <c r="E280" s="52" t="s">
        <v>53</v>
      </c>
      <c r="F280" s="51"/>
      <c r="G280" s="51"/>
      <c r="H280" s="53"/>
      <c r="I280" s="51"/>
      <c r="J280" s="53"/>
      <c r="K280" s="51"/>
      <c r="L280" s="51"/>
      <c r="M280" s="12"/>
      <c r="N280" s="2"/>
      <c r="O280" s="2"/>
      <c r="P280" s="2"/>
      <c r="Q280" s="2"/>
    </row>
    <row r="281" thickTop="1">
      <c r="A281" s="9"/>
      <c r="B281" s="41">
        <v>48</v>
      </c>
      <c r="C281" s="42" t="s">
        <v>311</v>
      </c>
      <c r="D281" s="42" t="s">
        <v>3</v>
      </c>
      <c r="E281" s="42" t="s">
        <v>312</v>
      </c>
      <c r="F281" s="42" t="s">
        <v>3</v>
      </c>
      <c r="G281" s="43" t="s">
        <v>140</v>
      </c>
      <c r="H281" s="54">
        <v>9</v>
      </c>
      <c r="I281" s="55">
        <f>ROUND(0,2)</f>
        <v>0</v>
      </c>
      <c r="J281" s="56">
        <f>ROUND(I281*H281,2)</f>
        <v>0</v>
      </c>
      <c r="K281" s="57">
        <v>0.20999999999999999</v>
      </c>
      <c r="L281" s="58">
        <f>IF(ISNUMBER(K281),ROUND(J281*(K281+1),2),0)</f>
        <v>0</v>
      </c>
      <c r="M281" s="12"/>
      <c r="N281" s="2"/>
      <c r="O281" s="2"/>
      <c r="P281" s="2"/>
      <c r="Q281" s="33">
        <f>IF(ISNUMBER(K281),IF(H281&gt;0,IF(I281&gt;0,J281,0),0),0)</f>
        <v>0</v>
      </c>
      <c r="R281" s="27">
        <f>IF(ISNUMBER(K281)=FALSE,J281,0)</f>
        <v>0</v>
      </c>
    </row>
    <row r="282">
      <c r="A282" s="9"/>
      <c r="B282" s="48" t="s">
        <v>47</v>
      </c>
      <c r="C282" s="1"/>
      <c r="D282" s="1"/>
      <c r="E282" s="49" t="s">
        <v>313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>
      <c r="A283" s="9"/>
      <c r="B283" s="48" t="s">
        <v>49</v>
      </c>
      <c r="C283" s="1"/>
      <c r="D283" s="1"/>
      <c r="E283" s="49" t="s">
        <v>314</v>
      </c>
      <c r="F283" s="1"/>
      <c r="G283" s="1"/>
      <c r="H283" s="40"/>
      <c r="I283" s="1"/>
      <c r="J283" s="40"/>
      <c r="K283" s="1"/>
      <c r="L283" s="1"/>
      <c r="M283" s="12"/>
      <c r="N283" s="2"/>
      <c r="O283" s="2"/>
      <c r="P283" s="2"/>
      <c r="Q283" s="2"/>
    </row>
    <row r="284">
      <c r="A284" s="9"/>
      <c r="B284" s="48" t="s">
        <v>50</v>
      </c>
      <c r="C284" s="1"/>
      <c r="D284" s="1"/>
      <c r="E284" s="49" t="s">
        <v>315</v>
      </c>
      <c r="F284" s="1"/>
      <c r="G284" s="1"/>
      <c r="H284" s="40"/>
      <c r="I284" s="1"/>
      <c r="J284" s="40"/>
      <c r="K284" s="1"/>
      <c r="L284" s="1"/>
      <c r="M284" s="12"/>
      <c r="N284" s="2"/>
      <c r="O284" s="2"/>
      <c r="P284" s="2"/>
      <c r="Q284" s="2"/>
    </row>
    <row r="285" thickBot="1">
      <c r="A285" s="9"/>
      <c r="B285" s="50" t="s">
        <v>52</v>
      </c>
      <c r="C285" s="51"/>
      <c r="D285" s="51"/>
      <c r="E285" s="52" t="s">
        <v>53</v>
      </c>
      <c r="F285" s="51"/>
      <c r="G285" s="51"/>
      <c r="H285" s="53"/>
      <c r="I285" s="51"/>
      <c r="J285" s="53"/>
      <c r="K285" s="51"/>
      <c r="L285" s="51"/>
      <c r="M285" s="12"/>
      <c r="N285" s="2"/>
      <c r="O285" s="2"/>
      <c r="P285" s="2"/>
      <c r="Q285" s="2"/>
    </row>
    <row r="286" thickTop="1">
      <c r="A286" s="9"/>
      <c r="B286" s="41">
        <v>49</v>
      </c>
      <c r="C286" s="42" t="s">
        <v>316</v>
      </c>
      <c r="D286" s="42" t="s">
        <v>105</v>
      </c>
      <c r="E286" s="42" t="s">
        <v>317</v>
      </c>
      <c r="F286" s="42" t="s">
        <v>3</v>
      </c>
      <c r="G286" s="43" t="s">
        <v>140</v>
      </c>
      <c r="H286" s="54">
        <v>3.4399999999999999</v>
      </c>
      <c r="I286" s="55">
        <f>ROUND(0,2)</f>
        <v>0</v>
      </c>
      <c r="J286" s="56">
        <f>ROUND(I286*H286,2)</f>
        <v>0</v>
      </c>
      <c r="K286" s="57">
        <v>0.20999999999999999</v>
      </c>
      <c r="L286" s="58">
        <f>IF(ISNUMBER(K286),ROUND(J286*(K286+1),2),0)</f>
        <v>0</v>
      </c>
      <c r="M286" s="12"/>
      <c r="N286" s="2"/>
      <c r="O286" s="2"/>
      <c r="P286" s="2"/>
      <c r="Q286" s="33">
        <f>IF(ISNUMBER(K286),IF(H286&gt;0,IF(I286&gt;0,J286,0),0),0)</f>
        <v>0</v>
      </c>
      <c r="R286" s="27">
        <f>IF(ISNUMBER(K286)=FALSE,J286,0)</f>
        <v>0</v>
      </c>
    </row>
    <row r="287">
      <c r="A287" s="9"/>
      <c r="B287" s="48" t="s">
        <v>47</v>
      </c>
      <c r="C287" s="1"/>
      <c r="D287" s="1"/>
      <c r="E287" s="49" t="s">
        <v>318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>
      <c r="A288" s="9"/>
      <c r="B288" s="48" t="s">
        <v>49</v>
      </c>
      <c r="C288" s="1"/>
      <c r="D288" s="1"/>
      <c r="E288" s="49" t="s">
        <v>319</v>
      </c>
      <c r="F288" s="1"/>
      <c r="G288" s="1"/>
      <c r="H288" s="40"/>
      <c r="I288" s="1"/>
      <c r="J288" s="40"/>
      <c r="K288" s="1"/>
      <c r="L288" s="1"/>
      <c r="M288" s="12"/>
      <c r="N288" s="2"/>
      <c r="O288" s="2"/>
      <c r="P288" s="2"/>
      <c r="Q288" s="2"/>
    </row>
    <row r="289">
      <c r="A289" s="9"/>
      <c r="B289" s="48" t="s">
        <v>50</v>
      </c>
      <c r="C289" s="1"/>
      <c r="D289" s="1"/>
      <c r="E289" s="49" t="s">
        <v>320</v>
      </c>
      <c r="F289" s="1"/>
      <c r="G289" s="1"/>
      <c r="H289" s="40"/>
      <c r="I289" s="1"/>
      <c r="J289" s="40"/>
      <c r="K289" s="1"/>
      <c r="L289" s="1"/>
      <c r="M289" s="12"/>
      <c r="N289" s="2"/>
      <c r="O289" s="2"/>
      <c r="P289" s="2"/>
      <c r="Q289" s="2"/>
    </row>
    <row r="290" thickBot="1">
      <c r="A290" s="9"/>
      <c r="B290" s="50" t="s">
        <v>52</v>
      </c>
      <c r="C290" s="51"/>
      <c r="D290" s="51"/>
      <c r="E290" s="52" t="s">
        <v>53</v>
      </c>
      <c r="F290" s="51"/>
      <c r="G290" s="51"/>
      <c r="H290" s="53"/>
      <c r="I290" s="51"/>
      <c r="J290" s="53"/>
      <c r="K290" s="51"/>
      <c r="L290" s="51"/>
      <c r="M290" s="12"/>
      <c r="N290" s="2"/>
      <c r="O290" s="2"/>
      <c r="P290" s="2"/>
      <c r="Q290" s="2"/>
    </row>
    <row r="291" thickTop="1">
      <c r="A291" s="9"/>
      <c r="B291" s="41">
        <v>50</v>
      </c>
      <c r="C291" s="42" t="s">
        <v>316</v>
      </c>
      <c r="D291" s="42" t="s">
        <v>111</v>
      </c>
      <c r="E291" s="42" t="s">
        <v>317</v>
      </c>
      <c r="F291" s="42" t="s">
        <v>3</v>
      </c>
      <c r="G291" s="43" t="s">
        <v>140</v>
      </c>
      <c r="H291" s="54">
        <v>23.120000000000001</v>
      </c>
      <c r="I291" s="55">
        <f>ROUND(0,2)</f>
        <v>0</v>
      </c>
      <c r="J291" s="56">
        <f>ROUND(I291*H291,2)</f>
        <v>0</v>
      </c>
      <c r="K291" s="57">
        <v>0.20999999999999999</v>
      </c>
      <c r="L291" s="58">
        <f>IF(ISNUMBER(K291),ROUND(J291*(K291+1),2),0)</f>
        <v>0</v>
      </c>
      <c r="M291" s="12"/>
      <c r="N291" s="2"/>
      <c r="O291" s="2"/>
      <c r="P291" s="2"/>
      <c r="Q291" s="33">
        <f>IF(ISNUMBER(K291),IF(H291&gt;0,IF(I291&gt;0,J291,0),0),0)</f>
        <v>0</v>
      </c>
      <c r="R291" s="27">
        <f>IF(ISNUMBER(K291)=FALSE,J291,0)</f>
        <v>0</v>
      </c>
    </row>
    <row r="292">
      <c r="A292" s="9"/>
      <c r="B292" s="48" t="s">
        <v>47</v>
      </c>
      <c r="C292" s="1"/>
      <c r="D292" s="1"/>
      <c r="E292" s="49" t="s">
        <v>321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>
      <c r="A293" s="9"/>
      <c r="B293" s="48" t="s">
        <v>49</v>
      </c>
      <c r="C293" s="1"/>
      <c r="D293" s="1"/>
      <c r="E293" s="49" t="s">
        <v>322</v>
      </c>
      <c r="F293" s="1"/>
      <c r="G293" s="1"/>
      <c r="H293" s="40"/>
      <c r="I293" s="1"/>
      <c r="J293" s="40"/>
      <c r="K293" s="1"/>
      <c r="L293" s="1"/>
      <c r="M293" s="12"/>
      <c r="N293" s="2"/>
      <c r="O293" s="2"/>
      <c r="P293" s="2"/>
      <c r="Q293" s="2"/>
    </row>
    <row r="294">
      <c r="A294" s="9"/>
      <c r="B294" s="48" t="s">
        <v>50</v>
      </c>
      <c r="C294" s="1"/>
      <c r="D294" s="1"/>
      <c r="E294" s="49" t="s">
        <v>320</v>
      </c>
      <c r="F294" s="1"/>
      <c r="G294" s="1"/>
      <c r="H294" s="40"/>
      <c r="I294" s="1"/>
      <c r="J294" s="40"/>
      <c r="K294" s="1"/>
      <c r="L294" s="1"/>
      <c r="M294" s="12"/>
      <c r="N294" s="2"/>
      <c r="O294" s="2"/>
      <c r="P294" s="2"/>
      <c r="Q294" s="2"/>
    </row>
    <row r="295" thickBot="1">
      <c r="A295" s="9"/>
      <c r="B295" s="50" t="s">
        <v>52</v>
      </c>
      <c r="C295" s="51"/>
      <c r="D295" s="51"/>
      <c r="E295" s="52" t="s">
        <v>53</v>
      </c>
      <c r="F295" s="51"/>
      <c r="G295" s="51"/>
      <c r="H295" s="53"/>
      <c r="I295" s="51"/>
      <c r="J295" s="53"/>
      <c r="K295" s="51"/>
      <c r="L295" s="51"/>
      <c r="M295" s="12"/>
      <c r="N295" s="2"/>
      <c r="O295" s="2"/>
      <c r="P295" s="2"/>
      <c r="Q295" s="2"/>
    </row>
    <row r="296" thickTop="1" thickBot="1" ht="25" customHeight="1">
      <c r="A296" s="9"/>
      <c r="B296" s="1"/>
      <c r="C296" s="59">
        <v>4</v>
      </c>
      <c r="D296" s="1"/>
      <c r="E296" s="59" t="s">
        <v>99</v>
      </c>
      <c r="F296" s="1"/>
      <c r="G296" s="60" t="s">
        <v>84</v>
      </c>
      <c r="H296" s="61">
        <f>J256+J261+J266+J271+J276+J281+J286+J291</f>
        <v>0</v>
      </c>
      <c r="I296" s="60" t="s">
        <v>85</v>
      </c>
      <c r="J296" s="62">
        <f>(L296-H296)</f>
        <v>0</v>
      </c>
      <c r="K296" s="60" t="s">
        <v>86</v>
      </c>
      <c r="L296" s="63">
        <f>L256+L261+L266+L271+L276+L281+L286+L291</f>
        <v>0</v>
      </c>
      <c r="M296" s="12"/>
      <c r="N296" s="2"/>
      <c r="O296" s="2"/>
      <c r="P296" s="2"/>
      <c r="Q296" s="33">
        <f>0+Q256+Q261+Q266+Q271+Q276+Q281+Q286+Q291</f>
        <v>0</v>
      </c>
      <c r="R296" s="27">
        <f>0+R256+R261+R266+R271+R276+R281+R286+R291</f>
        <v>0</v>
      </c>
      <c r="S296" s="64">
        <f>Q296*(1+J296)+R296</f>
        <v>0</v>
      </c>
    </row>
    <row r="297" thickTop="1" thickBot="1" ht="25" customHeight="1">
      <c r="A297" s="9"/>
      <c r="B297" s="65"/>
      <c r="C297" s="65"/>
      <c r="D297" s="65"/>
      <c r="E297" s="65"/>
      <c r="F297" s="65"/>
      <c r="G297" s="66" t="s">
        <v>87</v>
      </c>
      <c r="H297" s="67">
        <f>J256+J261+J266+J271+J276+J281+J286+J291</f>
        <v>0</v>
      </c>
      <c r="I297" s="66" t="s">
        <v>88</v>
      </c>
      <c r="J297" s="68">
        <f>0+J296</f>
        <v>0</v>
      </c>
      <c r="K297" s="66" t="s">
        <v>89</v>
      </c>
      <c r="L297" s="69">
        <f>L256+L261+L266+L271+L276+L281+L286+L291</f>
        <v>0</v>
      </c>
      <c r="M297" s="12"/>
      <c r="N297" s="2"/>
      <c r="O297" s="2"/>
      <c r="P297" s="2"/>
      <c r="Q297" s="2"/>
    </row>
    <row r="298" ht="40" customHeight="1">
      <c r="A298" s="9"/>
      <c r="B298" s="74" t="s">
        <v>323</v>
      </c>
      <c r="C298" s="1"/>
      <c r="D298" s="1"/>
      <c r="E298" s="1"/>
      <c r="F298" s="1"/>
      <c r="G298" s="1"/>
      <c r="H298" s="40"/>
      <c r="I298" s="1"/>
      <c r="J298" s="40"/>
      <c r="K298" s="1"/>
      <c r="L298" s="1"/>
      <c r="M298" s="12"/>
      <c r="N298" s="2"/>
      <c r="O298" s="2"/>
      <c r="P298" s="2"/>
      <c r="Q298" s="2"/>
    </row>
    <row r="299">
      <c r="A299" s="9"/>
      <c r="B299" s="41">
        <v>51</v>
      </c>
      <c r="C299" s="42" t="s">
        <v>324</v>
      </c>
      <c r="D299" s="42" t="s">
        <v>3</v>
      </c>
      <c r="E299" s="42" t="s">
        <v>325</v>
      </c>
      <c r="F299" s="42" t="s">
        <v>3</v>
      </c>
      <c r="G299" s="43" t="s">
        <v>126</v>
      </c>
      <c r="H299" s="44">
        <v>169</v>
      </c>
      <c r="I299" s="25">
        <f>ROUND(0,2)</f>
        <v>0</v>
      </c>
      <c r="J299" s="45">
        <f>ROUND(I299*H299,2)</f>
        <v>0</v>
      </c>
      <c r="K299" s="46">
        <v>0.20999999999999999</v>
      </c>
      <c r="L299" s="47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47</v>
      </c>
      <c r="C300" s="1"/>
      <c r="D300" s="1"/>
      <c r="E300" s="49" t="s">
        <v>326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>
      <c r="A301" s="9"/>
      <c r="B301" s="48" t="s">
        <v>49</v>
      </c>
      <c r="C301" s="1"/>
      <c r="D301" s="1"/>
      <c r="E301" s="49" t="s">
        <v>327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50</v>
      </c>
      <c r="C302" s="1"/>
      <c r="D302" s="1"/>
      <c r="E302" s="49" t="s">
        <v>328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>
      <c r="A303" s="9"/>
      <c r="B303" s="50" t="s">
        <v>52</v>
      </c>
      <c r="C303" s="51"/>
      <c r="D303" s="51"/>
      <c r="E303" s="52" t="s">
        <v>53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>
      <c r="A304" s="9"/>
      <c r="B304" s="41">
        <v>52</v>
      </c>
      <c r="C304" s="42" t="s">
        <v>329</v>
      </c>
      <c r="D304" s="42" t="s">
        <v>3</v>
      </c>
      <c r="E304" s="42" t="s">
        <v>330</v>
      </c>
      <c r="F304" s="42" t="s">
        <v>3</v>
      </c>
      <c r="G304" s="43" t="s">
        <v>126</v>
      </c>
      <c r="H304" s="54">
        <v>169</v>
      </c>
      <c r="I304" s="55">
        <f>ROUND(0,2)</f>
        <v>0</v>
      </c>
      <c r="J304" s="56">
        <f>ROUND(I304*H304,2)</f>
        <v>0</v>
      </c>
      <c r="K304" s="57">
        <v>0.20999999999999999</v>
      </c>
      <c r="L304" s="58">
        <f>IF(ISNUMBER(K304),ROUND(J304*(K304+1),2),0)</f>
        <v>0</v>
      </c>
      <c r="M304" s="12"/>
      <c r="N304" s="2"/>
      <c r="O304" s="2"/>
      <c r="P304" s="2"/>
      <c r="Q304" s="33">
        <f>IF(ISNUMBER(K304),IF(H304&gt;0,IF(I304&gt;0,J304,0),0),0)</f>
        <v>0</v>
      </c>
      <c r="R304" s="27">
        <f>IF(ISNUMBER(K304)=FALSE,J304,0)</f>
        <v>0</v>
      </c>
    </row>
    <row r="305">
      <c r="A305" s="9"/>
      <c r="B305" s="48" t="s">
        <v>47</v>
      </c>
      <c r="C305" s="1"/>
      <c r="D305" s="1"/>
      <c r="E305" s="49" t="s">
        <v>331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>
      <c r="A306" s="9"/>
      <c r="B306" s="48" t="s">
        <v>49</v>
      </c>
      <c r="C306" s="1"/>
      <c r="D306" s="1"/>
      <c r="E306" s="49" t="s">
        <v>327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50</v>
      </c>
      <c r="C307" s="1"/>
      <c r="D307" s="1"/>
      <c r="E307" s="49" t="s">
        <v>328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 thickBot="1">
      <c r="A308" s="9"/>
      <c r="B308" s="50" t="s">
        <v>52</v>
      </c>
      <c r="C308" s="51"/>
      <c r="D308" s="51"/>
      <c r="E308" s="52" t="s">
        <v>53</v>
      </c>
      <c r="F308" s="51"/>
      <c r="G308" s="51"/>
      <c r="H308" s="53"/>
      <c r="I308" s="51"/>
      <c r="J308" s="53"/>
      <c r="K308" s="51"/>
      <c r="L308" s="51"/>
      <c r="M308" s="12"/>
      <c r="N308" s="2"/>
      <c r="O308" s="2"/>
      <c r="P308" s="2"/>
      <c r="Q308" s="2"/>
    </row>
    <row r="309" thickTop="1">
      <c r="A309" s="9"/>
      <c r="B309" s="41">
        <v>53</v>
      </c>
      <c r="C309" s="42" t="s">
        <v>332</v>
      </c>
      <c r="D309" s="42" t="s">
        <v>3</v>
      </c>
      <c r="E309" s="42" t="s">
        <v>333</v>
      </c>
      <c r="F309" s="42" t="s">
        <v>3</v>
      </c>
      <c r="G309" s="43" t="s">
        <v>140</v>
      </c>
      <c r="H309" s="54">
        <v>13.199999999999999</v>
      </c>
      <c r="I309" s="55">
        <f>ROUND(0,2)</f>
        <v>0</v>
      </c>
      <c r="J309" s="56">
        <f>ROUND(I309*H309,2)</f>
        <v>0</v>
      </c>
      <c r="K309" s="57">
        <v>0.20999999999999999</v>
      </c>
      <c r="L309" s="58">
        <f>IF(ISNUMBER(K309),ROUND(J309*(K309+1),2),0)</f>
        <v>0</v>
      </c>
      <c r="M309" s="12"/>
      <c r="N309" s="2"/>
      <c r="O309" s="2"/>
      <c r="P309" s="2"/>
      <c r="Q309" s="33">
        <f>IF(ISNUMBER(K309),IF(H309&gt;0,IF(I309&gt;0,J309,0),0),0)</f>
        <v>0</v>
      </c>
      <c r="R309" s="27">
        <f>IF(ISNUMBER(K309)=FALSE,J309,0)</f>
        <v>0</v>
      </c>
    </row>
    <row r="310">
      <c r="A310" s="9"/>
      <c r="B310" s="48" t="s">
        <v>47</v>
      </c>
      <c r="C310" s="1"/>
      <c r="D310" s="1"/>
      <c r="E310" s="49" t="s">
        <v>334</v>
      </c>
      <c r="F310" s="1"/>
      <c r="G310" s="1"/>
      <c r="H310" s="40"/>
      <c r="I310" s="1"/>
      <c r="J310" s="40"/>
      <c r="K310" s="1"/>
      <c r="L310" s="1"/>
      <c r="M310" s="12"/>
      <c r="N310" s="2"/>
      <c r="O310" s="2"/>
      <c r="P310" s="2"/>
      <c r="Q310" s="2"/>
    </row>
    <row r="311">
      <c r="A311" s="9"/>
      <c r="B311" s="48" t="s">
        <v>49</v>
      </c>
      <c r="C311" s="1"/>
      <c r="D311" s="1"/>
      <c r="E311" s="49" t="s">
        <v>335</v>
      </c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8" t="s">
        <v>50</v>
      </c>
      <c r="C312" s="1"/>
      <c r="D312" s="1"/>
      <c r="E312" s="49" t="s">
        <v>336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 thickBot="1">
      <c r="A313" s="9"/>
      <c r="B313" s="50" t="s">
        <v>52</v>
      </c>
      <c r="C313" s="51"/>
      <c r="D313" s="51"/>
      <c r="E313" s="52" t="s">
        <v>53</v>
      </c>
      <c r="F313" s="51"/>
      <c r="G313" s="51"/>
      <c r="H313" s="53"/>
      <c r="I313" s="51"/>
      <c r="J313" s="53"/>
      <c r="K313" s="51"/>
      <c r="L313" s="51"/>
      <c r="M313" s="12"/>
      <c r="N313" s="2"/>
      <c r="O313" s="2"/>
      <c r="P313" s="2"/>
      <c r="Q313" s="2"/>
    </row>
    <row r="314" thickTop="1">
      <c r="A314" s="9"/>
      <c r="B314" s="41">
        <v>54</v>
      </c>
      <c r="C314" s="42" t="s">
        <v>337</v>
      </c>
      <c r="D314" s="42" t="s">
        <v>3</v>
      </c>
      <c r="E314" s="42" t="s">
        <v>338</v>
      </c>
      <c r="F314" s="42" t="s">
        <v>3</v>
      </c>
      <c r="G314" s="43" t="s">
        <v>126</v>
      </c>
      <c r="H314" s="54">
        <v>343</v>
      </c>
      <c r="I314" s="55">
        <f>ROUND(0,2)</f>
        <v>0</v>
      </c>
      <c r="J314" s="56">
        <f>ROUND(I314*H314,2)</f>
        <v>0</v>
      </c>
      <c r="K314" s="57">
        <v>0.20999999999999999</v>
      </c>
      <c r="L314" s="58">
        <f>IF(ISNUMBER(K314),ROUND(J314*(K314+1),2),0)</f>
        <v>0</v>
      </c>
      <c r="M314" s="12"/>
      <c r="N314" s="2"/>
      <c r="O314" s="2"/>
      <c r="P314" s="2"/>
      <c r="Q314" s="33">
        <f>IF(ISNUMBER(K314),IF(H314&gt;0,IF(I314&gt;0,J314,0),0),0)</f>
        <v>0</v>
      </c>
      <c r="R314" s="27">
        <f>IF(ISNUMBER(K314)=FALSE,J314,0)</f>
        <v>0</v>
      </c>
    </row>
    <row r="315">
      <c r="A315" s="9"/>
      <c r="B315" s="48" t="s">
        <v>47</v>
      </c>
      <c r="C315" s="1"/>
      <c r="D315" s="1"/>
      <c r="E315" s="49" t="s">
        <v>339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>
      <c r="A316" s="9"/>
      <c r="B316" s="48" t="s">
        <v>49</v>
      </c>
      <c r="C316" s="1"/>
      <c r="D316" s="1"/>
      <c r="E316" s="49" t="s">
        <v>340</v>
      </c>
      <c r="F316" s="1"/>
      <c r="G316" s="1"/>
      <c r="H316" s="40"/>
      <c r="I316" s="1"/>
      <c r="J316" s="40"/>
      <c r="K316" s="1"/>
      <c r="L316" s="1"/>
      <c r="M316" s="12"/>
      <c r="N316" s="2"/>
      <c r="O316" s="2"/>
      <c r="P316" s="2"/>
      <c r="Q316" s="2"/>
    </row>
    <row r="317">
      <c r="A317" s="9"/>
      <c r="B317" s="48" t="s">
        <v>50</v>
      </c>
      <c r="C317" s="1"/>
      <c r="D317" s="1"/>
      <c r="E317" s="49" t="s">
        <v>341</v>
      </c>
      <c r="F317" s="1"/>
      <c r="G317" s="1"/>
      <c r="H317" s="40"/>
      <c r="I317" s="1"/>
      <c r="J317" s="40"/>
      <c r="K317" s="1"/>
      <c r="L317" s="1"/>
      <c r="M317" s="12"/>
      <c r="N317" s="2"/>
      <c r="O317" s="2"/>
      <c r="P317" s="2"/>
      <c r="Q317" s="2"/>
    </row>
    <row r="318" thickBot="1">
      <c r="A318" s="9"/>
      <c r="B318" s="50" t="s">
        <v>52</v>
      </c>
      <c r="C318" s="51"/>
      <c r="D318" s="51"/>
      <c r="E318" s="52" t="s">
        <v>53</v>
      </c>
      <c r="F318" s="51"/>
      <c r="G318" s="51"/>
      <c r="H318" s="53"/>
      <c r="I318" s="51"/>
      <c r="J318" s="53"/>
      <c r="K318" s="51"/>
      <c r="L318" s="51"/>
      <c r="M318" s="12"/>
      <c r="N318" s="2"/>
      <c r="O318" s="2"/>
      <c r="P318" s="2"/>
      <c r="Q318" s="2"/>
    </row>
    <row r="319" thickTop="1">
      <c r="A319" s="9"/>
      <c r="B319" s="41">
        <v>55</v>
      </c>
      <c r="C319" s="42" t="s">
        <v>342</v>
      </c>
      <c r="D319" s="42" t="s">
        <v>3</v>
      </c>
      <c r="E319" s="42" t="s">
        <v>343</v>
      </c>
      <c r="F319" s="42" t="s">
        <v>3</v>
      </c>
      <c r="G319" s="43" t="s">
        <v>126</v>
      </c>
      <c r="H319" s="54">
        <v>387.19999999999999</v>
      </c>
      <c r="I319" s="55">
        <f>ROUND(0,2)</f>
        <v>0</v>
      </c>
      <c r="J319" s="56">
        <f>ROUND(I319*H319,2)</f>
        <v>0</v>
      </c>
      <c r="K319" s="57">
        <v>0.20999999999999999</v>
      </c>
      <c r="L319" s="58">
        <f>IF(ISNUMBER(K319),ROUND(J319*(K319+1),2),0)</f>
        <v>0</v>
      </c>
      <c r="M319" s="12"/>
      <c r="N319" s="2"/>
      <c r="O319" s="2"/>
      <c r="P319" s="2"/>
      <c r="Q319" s="33">
        <f>IF(ISNUMBER(K319),IF(H319&gt;0,IF(I319&gt;0,J319,0),0),0)</f>
        <v>0</v>
      </c>
      <c r="R319" s="27">
        <f>IF(ISNUMBER(K319)=FALSE,J319,0)</f>
        <v>0</v>
      </c>
    </row>
    <row r="320">
      <c r="A320" s="9"/>
      <c r="B320" s="48" t="s">
        <v>47</v>
      </c>
      <c r="C320" s="1"/>
      <c r="D320" s="1"/>
      <c r="E320" s="49" t="s">
        <v>344</v>
      </c>
      <c r="F320" s="1"/>
      <c r="G320" s="1"/>
      <c r="H320" s="40"/>
      <c r="I320" s="1"/>
      <c r="J320" s="40"/>
      <c r="K320" s="1"/>
      <c r="L320" s="1"/>
      <c r="M320" s="12"/>
      <c r="N320" s="2"/>
      <c r="O320" s="2"/>
      <c r="P320" s="2"/>
      <c r="Q320" s="2"/>
    </row>
    <row r="321">
      <c r="A321" s="9"/>
      <c r="B321" s="48" t="s">
        <v>49</v>
      </c>
      <c r="C321" s="1"/>
      <c r="D321" s="1"/>
      <c r="E321" s="49" t="s">
        <v>345</v>
      </c>
      <c r="F321" s="1"/>
      <c r="G321" s="1"/>
      <c r="H321" s="40"/>
      <c r="I321" s="1"/>
      <c r="J321" s="40"/>
      <c r="K321" s="1"/>
      <c r="L321" s="1"/>
      <c r="M321" s="12"/>
      <c r="N321" s="2"/>
      <c r="O321" s="2"/>
      <c r="P321" s="2"/>
      <c r="Q321" s="2"/>
    </row>
    <row r="322">
      <c r="A322" s="9"/>
      <c r="B322" s="48" t="s">
        <v>50</v>
      </c>
      <c r="C322" s="1"/>
      <c r="D322" s="1"/>
      <c r="E322" s="49" t="s">
        <v>341</v>
      </c>
      <c r="F322" s="1"/>
      <c r="G322" s="1"/>
      <c r="H322" s="40"/>
      <c r="I322" s="1"/>
      <c r="J322" s="40"/>
      <c r="K322" s="1"/>
      <c r="L322" s="1"/>
      <c r="M322" s="12"/>
      <c r="N322" s="2"/>
      <c r="O322" s="2"/>
      <c r="P322" s="2"/>
      <c r="Q322" s="2"/>
    </row>
    <row r="323" thickBot="1">
      <c r="A323" s="9"/>
      <c r="B323" s="50" t="s">
        <v>52</v>
      </c>
      <c r="C323" s="51"/>
      <c r="D323" s="51"/>
      <c r="E323" s="52" t="s">
        <v>53</v>
      </c>
      <c r="F323" s="51"/>
      <c r="G323" s="51"/>
      <c r="H323" s="53"/>
      <c r="I323" s="51"/>
      <c r="J323" s="53"/>
      <c r="K323" s="51"/>
      <c r="L323" s="51"/>
      <c r="M323" s="12"/>
      <c r="N323" s="2"/>
      <c r="O323" s="2"/>
      <c r="P323" s="2"/>
      <c r="Q323" s="2"/>
    </row>
    <row r="324" thickTop="1">
      <c r="A324" s="9"/>
      <c r="B324" s="41">
        <v>56</v>
      </c>
      <c r="C324" s="42" t="s">
        <v>346</v>
      </c>
      <c r="D324" s="42" t="s">
        <v>3</v>
      </c>
      <c r="E324" s="42" t="s">
        <v>347</v>
      </c>
      <c r="F324" s="42" t="s">
        <v>3</v>
      </c>
      <c r="G324" s="43" t="s">
        <v>126</v>
      </c>
      <c r="H324" s="54">
        <v>44.200000000000003</v>
      </c>
      <c r="I324" s="55">
        <f>ROUND(0,2)</f>
        <v>0</v>
      </c>
      <c r="J324" s="56">
        <f>ROUND(I324*H324,2)</f>
        <v>0</v>
      </c>
      <c r="K324" s="57">
        <v>0.20999999999999999</v>
      </c>
      <c r="L324" s="58">
        <f>IF(ISNUMBER(K324),ROUND(J324*(K324+1),2),0)</f>
        <v>0</v>
      </c>
      <c r="M324" s="12"/>
      <c r="N324" s="2"/>
      <c r="O324" s="2"/>
      <c r="P324" s="2"/>
      <c r="Q324" s="33">
        <f>IF(ISNUMBER(K324),IF(H324&gt;0,IF(I324&gt;0,J324,0),0),0)</f>
        <v>0</v>
      </c>
      <c r="R324" s="27">
        <f>IF(ISNUMBER(K324)=FALSE,J324,0)</f>
        <v>0</v>
      </c>
    </row>
    <row r="325">
      <c r="A325" s="9"/>
      <c r="B325" s="48" t="s">
        <v>47</v>
      </c>
      <c r="C325" s="1"/>
      <c r="D325" s="1"/>
      <c r="E325" s="49" t="s">
        <v>3</v>
      </c>
      <c r="F325" s="1"/>
      <c r="G325" s="1"/>
      <c r="H325" s="40"/>
      <c r="I325" s="1"/>
      <c r="J325" s="40"/>
      <c r="K325" s="1"/>
      <c r="L325" s="1"/>
      <c r="M325" s="12"/>
      <c r="N325" s="2"/>
      <c r="O325" s="2"/>
      <c r="P325" s="2"/>
      <c r="Q325" s="2"/>
    </row>
    <row r="326">
      <c r="A326" s="9"/>
      <c r="B326" s="48" t="s">
        <v>49</v>
      </c>
      <c r="C326" s="1"/>
      <c r="D326" s="1"/>
      <c r="E326" s="49" t="s">
        <v>348</v>
      </c>
      <c r="F326" s="1"/>
      <c r="G326" s="1"/>
      <c r="H326" s="40"/>
      <c r="I326" s="1"/>
      <c r="J326" s="40"/>
      <c r="K326" s="1"/>
      <c r="L326" s="1"/>
      <c r="M326" s="12"/>
      <c r="N326" s="2"/>
      <c r="O326" s="2"/>
      <c r="P326" s="2"/>
      <c r="Q326" s="2"/>
    </row>
    <row r="327">
      <c r="A327" s="9"/>
      <c r="B327" s="48" t="s">
        <v>50</v>
      </c>
      <c r="C327" s="1"/>
      <c r="D327" s="1"/>
      <c r="E327" s="49" t="s">
        <v>349</v>
      </c>
      <c r="F327" s="1"/>
      <c r="G327" s="1"/>
      <c r="H327" s="40"/>
      <c r="I327" s="1"/>
      <c r="J327" s="40"/>
      <c r="K327" s="1"/>
      <c r="L327" s="1"/>
      <c r="M327" s="12"/>
      <c r="N327" s="2"/>
      <c r="O327" s="2"/>
      <c r="P327" s="2"/>
      <c r="Q327" s="2"/>
    </row>
    <row r="328" thickBot="1">
      <c r="A328" s="9"/>
      <c r="B328" s="50" t="s">
        <v>52</v>
      </c>
      <c r="C328" s="51"/>
      <c r="D328" s="51"/>
      <c r="E328" s="52" t="s">
        <v>53</v>
      </c>
      <c r="F328" s="51"/>
      <c r="G328" s="51"/>
      <c r="H328" s="53"/>
      <c r="I328" s="51"/>
      <c r="J328" s="53"/>
      <c r="K328" s="51"/>
      <c r="L328" s="51"/>
      <c r="M328" s="12"/>
      <c r="N328" s="2"/>
      <c r="O328" s="2"/>
      <c r="P328" s="2"/>
      <c r="Q328" s="2"/>
    </row>
    <row r="329" thickTop="1">
      <c r="A329" s="9"/>
      <c r="B329" s="41">
        <v>57</v>
      </c>
      <c r="C329" s="42" t="s">
        <v>350</v>
      </c>
      <c r="D329" s="42" t="s">
        <v>3</v>
      </c>
      <c r="E329" s="42" t="s">
        <v>351</v>
      </c>
      <c r="F329" s="42" t="s">
        <v>3</v>
      </c>
      <c r="G329" s="43" t="s">
        <v>126</v>
      </c>
      <c r="H329" s="54">
        <v>343</v>
      </c>
      <c r="I329" s="55">
        <f>ROUND(0,2)</f>
        <v>0</v>
      </c>
      <c r="J329" s="56">
        <f>ROUND(I329*H329,2)</f>
        <v>0</v>
      </c>
      <c r="K329" s="57">
        <v>0.20999999999999999</v>
      </c>
      <c r="L329" s="58">
        <f>IF(ISNUMBER(K329),ROUND(J329*(K329+1),2),0)</f>
        <v>0</v>
      </c>
      <c r="M329" s="12"/>
      <c r="N329" s="2"/>
      <c r="O329" s="2"/>
      <c r="P329" s="2"/>
      <c r="Q329" s="33">
        <f>IF(ISNUMBER(K329),IF(H329&gt;0,IF(I329&gt;0,J329,0),0),0)</f>
        <v>0</v>
      </c>
      <c r="R329" s="27">
        <f>IF(ISNUMBER(K329)=FALSE,J329,0)</f>
        <v>0</v>
      </c>
    </row>
    <row r="330">
      <c r="A330" s="9"/>
      <c r="B330" s="48" t="s">
        <v>47</v>
      </c>
      <c r="C330" s="1"/>
      <c r="D330" s="1"/>
      <c r="E330" s="49" t="s">
        <v>3</v>
      </c>
      <c r="F330" s="1"/>
      <c r="G330" s="1"/>
      <c r="H330" s="40"/>
      <c r="I330" s="1"/>
      <c r="J330" s="40"/>
      <c r="K330" s="1"/>
      <c r="L330" s="1"/>
      <c r="M330" s="12"/>
      <c r="N330" s="2"/>
      <c r="O330" s="2"/>
      <c r="P330" s="2"/>
      <c r="Q330" s="2"/>
    </row>
    <row r="331">
      <c r="A331" s="9"/>
      <c r="B331" s="48" t="s">
        <v>49</v>
      </c>
      <c r="C331" s="1"/>
      <c r="D331" s="1"/>
      <c r="E331" s="49" t="s">
        <v>340</v>
      </c>
      <c r="F331" s="1"/>
      <c r="G331" s="1"/>
      <c r="H331" s="40"/>
      <c r="I331" s="1"/>
      <c r="J331" s="40"/>
      <c r="K331" s="1"/>
      <c r="L331" s="1"/>
      <c r="M331" s="12"/>
      <c r="N331" s="2"/>
      <c r="O331" s="2"/>
      <c r="P331" s="2"/>
      <c r="Q331" s="2"/>
    </row>
    <row r="332">
      <c r="A332" s="9"/>
      <c r="B332" s="48" t="s">
        <v>50</v>
      </c>
      <c r="C332" s="1"/>
      <c r="D332" s="1"/>
      <c r="E332" s="49" t="s">
        <v>349</v>
      </c>
      <c r="F332" s="1"/>
      <c r="G332" s="1"/>
      <c r="H332" s="40"/>
      <c r="I332" s="1"/>
      <c r="J332" s="40"/>
      <c r="K332" s="1"/>
      <c r="L332" s="1"/>
      <c r="M332" s="12"/>
      <c r="N332" s="2"/>
      <c r="O332" s="2"/>
      <c r="P332" s="2"/>
      <c r="Q332" s="2"/>
    </row>
    <row r="333" thickBot="1">
      <c r="A333" s="9"/>
      <c r="B333" s="50" t="s">
        <v>52</v>
      </c>
      <c r="C333" s="51"/>
      <c r="D333" s="51"/>
      <c r="E333" s="52" t="s">
        <v>53</v>
      </c>
      <c r="F333" s="51"/>
      <c r="G333" s="51"/>
      <c r="H333" s="53"/>
      <c r="I333" s="51"/>
      <c r="J333" s="53"/>
      <c r="K333" s="51"/>
      <c r="L333" s="51"/>
      <c r="M333" s="12"/>
      <c r="N333" s="2"/>
      <c r="O333" s="2"/>
      <c r="P333" s="2"/>
      <c r="Q333" s="2"/>
    </row>
    <row r="334" thickTop="1">
      <c r="A334" s="9"/>
      <c r="B334" s="41">
        <v>58</v>
      </c>
      <c r="C334" s="42" t="s">
        <v>352</v>
      </c>
      <c r="D334" s="42" t="s">
        <v>3</v>
      </c>
      <c r="E334" s="42" t="s">
        <v>353</v>
      </c>
      <c r="F334" s="42" t="s">
        <v>3</v>
      </c>
      <c r="G334" s="43" t="s">
        <v>126</v>
      </c>
      <c r="H334" s="54">
        <v>174</v>
      </c>
      <c r="I334" s="55">
        <f>ROUND(0,2)</f>
        <v>0</v>
      </c>
      <c r="J334" s="56">
        <f>ROUND(I334*H334,2)</f>
        <v>0</v>
      </c>
      <c r="K334" s="57">
        <v>0.20999999999999999</v>
      </c>
      <c r="L334" s="58">
        <f>IF(ISNUMBER(K334),ROUND(J334*(K334+1),2),0)</f>
        <v>0</v>
      </c>
      <c r="M334" s="12"/>
      <c r="N334" s="2"/>
      <c r="O334" s="2"/>
      <c r="P334" s="2"/>
      <c r="Q334" s="33">
        <f>IF(ISNUMBER(K334),IF(H334&gt;0,IF(I334&gt;0,J334,0),0),0)</f>
        <v>0</v>
      </c>
      <c r="R334" s="27">
        <f>IF(ISNUMBER(K334)=FALSE,J334,0)</f>
        <v>0</v>
      </c>
    </row>
    <row r="335">
      <c r="A335" s="9"/>
      <c r="B335" s="48" t="s">
        <v>47</v>
      </c>
      <c r="C335" s="1"/>
      <c r="D335" s="1"/>
      <c r="E335" s="49" t="s">
        <v>354</v>
      </c>
      <c r="F335" s="1"/>
      <c r="G335" s="1"/>
      <c r="H335" s="40"/>
      <c r="I335" s="1"/>
      <c r="J335" s="40"/>
      <c r="K335" s="1"/>
      <c r="L335" s="1"/>
      <c r="M335" s="12"/>
      <c r="N335" s="2"/>
      <c r="O335" s="2"/>
      <c r="P335" s="2"/>
      <c r="Q335" s="2"/>
    </row>
    <row r="336">
      <c r="A336" s="9"/>
      <c r="B336" s="48" t="s">
        <v>49</v>
      </c>
      <c r="C336" s="1"/>
      <c r="D336" s="1"/>
      <c r="E336" s="49" t="s">
        <v>355</v>
      </c>
      <c r="F336" s="1"/>
      <c r="G336" s="1"/>
      <c r="H336" s="40"/>
      <c r="I336" s="1"/>
      <c r="J336" s="40"/>
      <c r="K336" s="1"/>
      <c r="L336" s="1"/>
      <c r="M336" s="12"/>
      <c r="N336" s="2"/>
      <c r="O336" s="2"/>
      <c r="P336" s="2"/>
      <c r="Q336" s="2"/>
    </row>
    <row r="337">
      <c r="A337" s="9"/>
      <c r="B337" s="48" t="s">
        <v>50</v>
      </c>
      <c r="C337" s="1"/>
      <c r="D337" s="1"/>
      <c r="E337" s="49" t="s">
        <v>349</v>
      </c>
      <c r="F337" s="1"/>
      <c r="G337" s="1"/>
      <c r="H337" s="40"/>
      <c r="I337" s="1"/>
      <c r="J337" s="40"/>
      <c r="K337" s="1"/>
      <c r="L337" s="1"/>
      <c r="M337" s="12"/>
      <c r="N337" s="2"/>
      <c r="O337" s="2"/>
      <c r="P337" s="2"/>
      <c r="Q337" s="2"/>
    </row>
    <row r="338" thickBot="1">
      <c r="A338" s="9"/>
      <c r="B338" s="50" t="s">
        <v>52</v>
      </c>
      <c r="C338" s="51"/>
      <c r="D338" s="51"/>
      <c r="E338" s="52" t="s">
        <v>53</v>
      </c>
      <c r="F338" s="51"/>
      <c r="G338" s="51"/>
      <c r="H338" s="53"/>
      <c r="I338" s="51"/>
      <c r="J338" s="53"/>
      <c r="K338" s="51"/>
      <c r="L338" s="51"/>
      <c r="M338" s="12"/>
      <c r="N338" s="2"/>
      <c r="O338" s="2"/>
      <c r="P338" s="2"/>
      <c r="Q338" s="2"/>
    </row>
    <row r="339" thickTop="1">
      <c r="A339" s="9"/>
      <c r="B339" s="41">
        <v>59</v>
      </c>
      <c r="C339" s="42" t="s">
        <v>356</v>
      </c>
      <c r="D339" s="42" t="s">
        <v>3</v>
      </c>
      <c r="E339" s="42" t="s">
        <v>357</v>
      </c>
      <c r="F339" s="42" t="s">
        <v>3</v>
      </c>
      <c r="G339" s="43" t="s">
        <v>126</v>
      </c>
      <c r="H339" s="54">
        <v>169</v>
      </c>
      <c r="I339" s="55">
        <f>ROUND(0,2)</f>
        <v>0</v>
      </c>
      <c r="J339" s="56">
        <f>ROUND(I339*H339,2)</f>
        <v>0</v>
      </c>
      <c r="K339" s="57">
        <v>0.20999999999999999</v>
      </c>
      <c r="L339" s="58">
        <f>IF(ISNUMBER(K339),ROUND(J339*(K339+1),2),0)</f>
        <v>0</v>
      </c>
      <c r="M339" s="12"/>
      <c r="N339" s="2"/>
      <c r="O339" s="2"/>
      <c r="P339" s="2"/>
      <c r="Q339" s="33">
        <f>IF(ISNUMBER(K339),IF(H339&gt;0,IF(I339&gt;0,J339,0),0),0)</f>
        <v>0</v>
      </c>
      <c r="R339" s="27">
        <f>IF(ISNUMBER(K339)=FALSE,J339,0)</f>
        <v>0</v>
      </c>
    </row>
    <row r="340">
      <c r="A340" s="9"/>
      <c r="B340" s="48" t="s">
        <v>47</v>
      </c>
      <c r="C340" s="1"/>
      <c r="D340" s="1"/>
      <c r="E340" s="49" t="s">
        <v>358</v>
      </c>
      <c r="F340" s="1"/>
      <c r="G340" s="1"/>
      <c r="H340" s="40"/>
      <c r="I340" s="1"/>
      <c r="J340" s="40"/>
      <c r="K340" s="1"/>
      <c r="L340" s="1"/>
      <c r="M340" s="12"/>
      <c r="N340" s="2"/>
      <c r="O340" s="2"/>
      <c r="P340" s="2"/>
      <c r="Q340" s="2"/>
    </row>
    <row r="341">
      <c r="A341" s="9"/>
      <c r="B341" s="48" t="s">
        <v>49</v>
      </c>
      <c r="C341" s="1"/>
      <c r="D341" s="1"/>
      <c r="E341" s="49" t="s">
        <v>327</v>
      </c>
      <c r="F341" s="1"/>
      <c r="G341" s="1"/>
      <c r="H341" s="40"/>
      <c r="I341" s="1"/>
      <c r="J341" s="40"/>
      <c r="K341" s="1"/>
      <c r="L341" s="1"/>
      <c r="M341" s="12"/>
      <c r="N341" s="2"/>
      <c r="O341" s="2"/>
      <c r="P341" s="2"/>
      <c r="Q341" s="2"/>
    </row>
    <row r="342">
      <c r="A342" s="9"/>
      <c r="B342" s="48" t="s">
        <v>50</v>
      </c>
      <c r="C342" s="1"/>
      <c r="D342" s="1"/>
      <c r="E342" s="49" t="s">
        <v>349</v>
      </c>
      <c r="F342" s="1"/>
      <c r="G342" s="1"/>
      <c r="H342" s="40"/>
      <c r="I342" s="1"/>
      <c r="J342" s="40"/>
      <c r="K342" s="1"/>
      <c r="L342" s="1"/>
      <c r="M342" s="12"/>
      <c r="N342" s="2"/>
      <c r="O342" s="2"/>
      <c r="P342" s="2"/>
      <c r="Q342" s="2"/>
    </row>
    <row r="343" thickBot="1">
      <c r="A343" s="9"/>
      <c r="B343" s="50" t="s">
        <v>52</v>
      </c>
      <c r="C343" s="51"/>
      <c r="D343" s="51"/>
      <c r="E343" s="52" t="s">
        <v>53</v>
      </c>
      <c r="F343" s="51"/>
      <c r="G343" s="51"/>
      <c r="H343" s="53"/>
      <c r="I343" s="51"/>
      <c r="J343" s="53"/>
      <c r="K343" s="51"/>
      <c r="L343" s="51"/>
      <c r="M343" s="12"/>
      <c r="N343" s="2"/>
      <c r="O343" s="2"/>
      <c r="P343" s="2"/>
      <c r="Q343" s="2"/>
    </row>
    <row r="344" thickTop="1" thickBot="1" ht="25" customHeight="1">
      <c r="A344" s="9"/>
      <c r="B344" s="1"/>
      <c r="C344" s="59">
        <v>5</v>
      </c>
      <c r="D344" s="1"/>
      <c r="E344" s="59" t="s">
        <v>100</v>
      </c>
      <c r="F344" s="1"/>
      <c r="G344" s="60" t="s">
        <v>84</v>
      </c>
      <c r="H344" s="61">
        <f>J299+J304+J309+J314+J319+J324+J329+J334+J339</f>
        <v>0</v>
      </c>
      <c r="I344" s="60" t="s">
        <v>85</v>
      </c>
      <c r="J344" s="62">
        <f>(L344-H344)</f>
        <v>0</v>
      </c>
      <c r="K344" s="60" t="s">
        <v>86</v>
      </c>
      <c r="L344" s="63">
        <f>L299+L304+L309+L314+L319+L324+L329+L334+L339</f>
        <v>0</v>
      </c>
      <c r="M344" s="12"/>
      <c r="N344" s="2"/>
      <c r="O344" s="2"/>
      <c r="P344" s="2"/>
      <c r="Q344" s="33">
        <f>0+Q299+Q304+Q309+Q314+Q319+Q324+Q329+Q334+Q339</f>
        <v>0</v>
      </c>
      <c r="R344" s="27">
        <f>0+R299+R304+R309+R314+R319+R324+R329+R334+R339</f>
        <v>0</v>
      </c>
      <c r="S344" s="64">
        <f>Q344*(1+J344)+R344</f>
        <v>0</v>
      </c>
    </row>
    <row r="345" thickTop="1" thickBot="1" ht="25" customHeight="1">
      <c r="A345" s="9"/>
      <c r="B345" s="65"/>
      <c r="C345" s="65"/>
      <c r="D345" s="65"/>
      <c r="E345" s="65"/>
      <c r="F345" s="65"/>
      <c r="G345" s="66" t="s">
        <v>87</v>
      </c>
      <c r="H345" s="67">
        <f>J299+J304+J309+J314+J319+J324+J329+J334+J339</f>
        <v>0</v>
      </c>
      <c r="I345" s="66" t="s">
        <v>88</v>
      </c>
      <c r="J345" s="68">
        <f>0+J344</f>
        <v>0</v>
      </c>
      <c r="K345" s="66" t="s">
        <v>89</v>
      </c>
      <c r="L345" s="69">
        <f>L299+L304+L309+L314+L319+L324+L329+L334+L339</f>
        <v>0</v>
      </c>
      <c r="M345" s="12"/>
      <c r="N345" s="2"/>
      <c r="O345" s="2"/>
      <c r="P345" s="2"/>
      <c r="Q345" s="2"/>
    </row>
    <row r="346" ht="40" customHeight="1">
      <c r="A346" s="9"/>
      <c r="B346" s="74" t="s">
        <v>359</v>
      </c>
      <c r="C346" s="1"/>
      <c r="D346" s="1"/>
      <c r="E346" s="1"/>
      <c r="F346" s="1"/>
      <c r="G346" s="1"/>
      <c r="H346" s="40"/>
      <c r="I346" s="1"/>
      <c r="J346" s="40"/>
      <c r="K346" s="1"/>
      <c r="L346" s="1"/>
      <c r="M346" s="12"/>
      <c r="N346" s="2"/>
      <c r="O346" s="2"/>
      <c r="P346" s="2"/>
      <c r="Q346" s="2"/>
    </row>
    <row r="347">
      <c r="A347" s="9"/>
      <c r="B347" s="41">
        <v>60</v>
      </c>
      <c r="C347" s="42" t="s">
        <v>360</v>
      </c>
      <c r="D347" s="42" t="s">
        <v>3</v>
      </c>
      <c r="E347" s="42" t="s">
        <v>361</v>
      </c>
      <c r="F347" s="42" t="s">
        <v>3</v>
      </c>
      <c r="G347" s="43" t="s">
        <v>126</v>
      </c>
      <c r="H347" s="44">
        <v>111.574</v>
      </c>
      <c r="I347" s="25">
        <f>ROUND(0,2)</f>
        <v>0</v>
      </c>
      <c r="J347" s="45">
        <f>ROUND(I347*H347,2)</f>
        <v>0</v>
      </c>
      <c r="K347" s="46">
        <v>0.20999999999999999</v>
      </c>
      <c r="L347" s="47">
        <f>IF(ISNUMBER(K347),ROUND(J347*(K347+1),2),0)</f>
        <v>0</v>
      </c>
      <c r="M347" s="12"/>
      <c r="N347" s="2"/>
      <c r="O347" s="2"/>
      <c r="P347" s="2"/>
      <c r="Q347" s="33">
        <f>IF(ISNUMBER(K347),IF(H347&gt;0,IF(I347&gt;0,J347,0),0),0)</f>
        <v>0</v>
      </c>
      <c r="R347" s="27">
        <f>IF(ISNUMBER(K347)=FALSE,J347,0)</f>
        <v>0</v>
      </c>
    </row>
    <row r="348">
      <c r="A348" s="9"/>
      <c r="B348" s="48" t="s">
        <v>47</v>
      </c>
      <c r="C348" s="1"/>
      <c r="D348" s="1"/>
      <c r="E348" s="49" t="s">
        <v>362</v>
      </c>
      <c r="F348" s="1"/>
      <c r="G348" s="1"/>
      <c r="H348" s="40"/>
      <c r="I348" s="1"/>
      <c r="J348" s="40"/>
      <c r="K348" s="1"/>
      <c r="L348" s="1"/>
      <c r="M348" s="12"/>
      <c r="N348" s="2"/>
      <c r="O348" s="2"/>
      <c r="P348" s="2"/>
      <c r="Q348" s="2"/>
    </row>
    <row r="349">
      <c r="A349" s="9"/>
      <c r="B349" s="48" t="s">
        <v>49</v>
      </c>
      <c r="C349" s="1"/>
      <c r="D349" s="1"/>
      <c r="E349" s="49" t="s">
        <v>363</v>
      </c>
      <c r="F349" s="1"/>
      <c r="G349" s="1"/>
      <c r="H349" s="40"/>
      <c r="I349" s="1"/>
      <c r="J349" s="40"/>
      <c r="K349" s="1"/>
      <c r="L349" s="1"/>
      <c r="M349" s="12"/>
      <c r="N349" s="2"/>
      <c r="O349" s="2"/>
      <c r="P349" s="2"/>
      <c r="Q349" s="2"/>
    </row>
    <row r="350">
      <c r="A350" s="9"/>
      <c r="B350" s="48" t="s">
        <v>50</v>
      </c>
      <c r="C350" s="1"/>
      <c r="D350" s="1"/>
      <c r="E350" s="49" t="s">
        <v>364</v>
      </c>
      <c r="F350" s="1"/>
      <c r="G350" s="1"/>
      <c r="H350" s="40"/>
      <c r="I350" s="1"/>
      <c r="J350" s="40"/>
      <c r="K350" s="1"/>
      <c r="L350" s="1"/>
      <c r="M350" s="12"/>
      <c r="N350" s="2"/>
      <c r="O350" s="2"/>
      <c r="P350" s="2"/>
      <c r="Q350" s="2"/>
    </row>
    <row r="351" thickBot="1">
      <c r="A351" s="9"/>
      <c r="B351" s="50" t="s">
        <v>52</v>
      </c>
      <c r="C351" s="51"/>
      <c r="D351" s="51"/>
      <c r="E351" s="52" t="s">
        <v>53</v>
      </c>
      <c r="F351" s="51"/>
      <c r="G351" s="51"/>
      <c r="H351" s="53"/>
      <c r="I351" s="51"/>
      <c r="J351" s="53"/>
      <c r="K351" s="51"/>
      <c r="L351" s="51"/>
      <c r="M351" s="12"/>
      <c r="N351" s="2"/>
      <c r="O351" s="2"/>
      <c r="P351" s="2"/>
      <c r="Q351" s="2"/>
    </row>
    <row r="352" thickTop="1">
      <c r="A352" s="9"/>
      <c r="B352" s="41">
        <v>61</v>
      </c>
      <c r="C352" s="42" t="s">
        <v>365</v>
      </c>
      <c r="D352" s="42" t="s">
        <v>3</v>
      </c>
      <c r="E352" s="42" t="s">
        <v>366</v>
      </c>
      <c r="F352" s="42" t="s">
        <v>3</v>
      </c>
      <c r="G352" s="43" t="s">
        <v>126</v>
      </c>
      <c r="H352" s="54">
        <v>268.72899999999998</v>
      </c>
      <c r="I352" s="55">
        <f>ROUND(0,2)</f>
        <v>0</v>
      </c>
      <c r="J352" s="56">
        <f>ROUND(I352*H352,2)</f>
        <v>0</v>
      </c>
      <c r="K352" s="57">
        <v>0.20999999999999999</v>
      </c>
      <c r="L352" s="58">
        <f>IF(ISNUMBER(K352),ROUND(J352*(K352+1),2),0)</f>
        <v>0</v>
      </c>
      <c r="M352" s="12"/>
      <c r="N352" s="2"/>
      <c r="O352" s="2"/>
      <c r="P352" s="2"/>
      <c r="Q352" s="33">
        <f>IF(ISNUMBER(K352),IF(H352&gt;0,IF(I352&gt;0,J352,0),0),0)</f>
        <v>0</v>
      </c>
      <c r="R352" s="27">
        <f>IF(ISNUMBER(K352)=FALSE,J352,0)</f>
        <v>0</v>
      </c>
    </row>
    <row r="353">
      <c r="A353" s="9"/>
      <c r="B353" s="48" t="s">
        <v>47</v>
      </c>
      <c r="C353" s="1"/>
      <c r="D353" s="1"/>
      <c r="E353" s="49" t="s">
        <v>367</v>
      </c>
      <c r="F353" s="1"/>
      <c r="G353" s="1"/>
      <c r="H353" s="40"/>
      <c r="I353" s="1"/>
      <c r="J353" s="40"/>
      <c r="K353" s="1"/>
      <c r="L353" s="1"/>
      <c r="M353" s="12"/>
      <c r="N353" s="2"/>
      <c r="O353" s="2"/>
      <c r="P353" s="2"/>
      <c r="Q353" s="2"/>
    </row>
    <row r="354">
      <c r="A354" s="9"/>
      <c r="B354" s="48" t="s">
        <v>49</v>
      </c>
      <c r="C354" s="1"/>
      <c r="D354" s="1"/>
      <c r="E354" s="49" t="s">
        <v>368</v>
      </c>
      <c r="F354" s="1"/>
      <c r="G354" s="1"/>
      <c r="H354" s="40"/>
      <c r="I354" s="1"/>
      <c r="J354" s="40"/>
      <c r="K354" s="1"/>
      <c r="L354" s="1"/>
      <c r="M354" s="12"/>
      <c r="N354" s="2"/>
      <c r="O354" s="2"/>
      <c r="P354" s="2"/>
      <c r="Q354" s="2"/>
    </row>
    <row r="355">
      <c r="A355" s="9"/>
      <c r="B355" s="48" t="s">
        <v>50</v>
      </c>
      <c r="C355" s="1"/>
      <c r="D355" s="1"/>
      <c r="E355" s="49" t="s">
        <v>369</v>
      </c>
      <c r="F355" s="1"/>
      <c r="G355" s="1"/>
      <c r="H355" s="40"/>
      <c r="I355" s="1"/>
      <c r="J355" s="40"/>
      <c r="K355" s="1"/>
      <c r="L355" s="1"/>
      <c r="M355" s="12"/>
      <c r="N355" s="2"/>
      <c r="O355" s="2"/>
      <c r="P355" s="2"/>
      <c r="Q355" s="2"/>
    </row>
    <row r="356" thickBot="1">
      <c r="A356" s="9"/>
      <c r="B356" s="50" t="s">
        <v>52</v>
      </c>
      <c r="C356" s="51"/>
      <c r="D356" s="51"/>
      <c r="E356" s="52" t="s">
        <v>53</v>
      </c>
      <c r="F356" s="51"/>
      <c r="G356" s="51"/>
      <c r="H356" s="53"/>
      <c r="I356" s="51"/>
      <c r="J356" s="53"/>
      <c r="K356" s="51"/>
      <c r="L356" s="51"/>
      <c r="M356" s="12"/>
      <c r="N356" s="2"/>
      <c r="O356" s="2"/>
      <c r="P356" s="2"/>
      <c r="Q356" s="2"/>
    </row>
    <row r="357" thickTop="1">
      <c r="A357" s="9"/>
      <c r="B357" s="41">
        <v>62</v>
      </c>
      <c r="C357" s="42" t="s">
        <v>370</v>
      </c>
      <c r="D357" s="42" t="s">
        <v>3</v>
      </c>
      <c r="E357" s="42" t="s">
        <v>371</v>
      </c>
      <c r="F357" s="42" t="s">
        <v>3</v>
      </c>
      <c r="G357" s="43" t="s">
        <v>126</v>
      </c>
      <c r="H357" s="54">
        <v>64.543999999999997</v>
      </c>
      <c r="I357" s="55">
        <f>ROUND(0,2)</f>
        <v>0</v>
      </c>
      <c r="J357" s="56">
        <f>ROUND(I357*H357,2)</f>
        <v>0</v>
      </c>
      <c r="K357" s="57">
        <v>0.20999999999999999</v>
      </c>
      <c r="L357" s="58">
        <f>IF(ISNUMBER(K357),ROUND(J357*(K357+1),2),0)</f>
        <v>0</v>
      </c>
      <c r="M357" s="12"/>
      <c r="N357" s="2"/>
      <c r="O357" s="2"/>
      <c r="P357" s="2"/>
      <c r="Q357" s="33">
        <f>IF(ISNUMBER(K357),IF(H357&gt;0,IF(I357&gt;0,J357,0),0),0)</f>
        <v>0</v>
      </c>
      <c r="R357" s="27">
        <f>IF(ISNUMBER(K357)=FALSE,J357,0)</f>
        <v>0</v>
      </c>
    </row>
    <row r="358">
      <c r="A358" s="9"/>
      <c r="B358" s="48" t="s">
        <v>47</v>
      </c>
      <c r="C358" s="1"/>
      <c r="D358" s="1"/>
      <c r="E358" s="49" t="s">
        <v>372</v>
      </c>
      <c r="F358" s="1"/>
      <c r="G358" s="1"/>
      <c r="H358" s="40"/>
      <c r="I358" s="1"/>
      <c r="J358" s="40"/>
      <c r="K358" s="1"/>
      <c r="L358" s="1"/>
      <c r="M358" s="12"/>
      <c r="N358" s="2"/>
      <c r="O358" s="2"/>
      <c r="P358" s="2"/>
      <c r="Q358" s="2"/>
    </row>
    <row r="359">
      <c r="A359" s="9"/>
      <c r="B359" s="48" t="s">
        <v>49</v>
      </c>
      <c r="C359" s="1"/>
      <c r="D359" s="1"/>
      <c r="E359" s="49" t="s">
        <v>373</v>
      </c>
      <c r="F359" s="1"/>
      <c r="G359" s="1"/>
      <c r="H359" s="40"/>
      <c r="I359" s="1"/>
      <c r="J359" s="40"/>
      <c r="K359" s="1"/>
      <c r="L359" s="1"/>
      <c r="M359" s="12"/>
      <c r="N359" s="2"/>
      <c r="O359" s="2"/>
      <c r="P359" s="2"/>
      <c r="Q359" s="2"/>
    </row>
    <row r="360">
      <c r="A360" s="9"/>
      <c r="B360" s="48" t="s">
        <v>50</v>
      </c>
      <c r="C360" s="1"/>
      <c r="D360" s="1"/>
      <c r="E360" s="49" t="s">
        <v>374</v>
      </c>
      <c r="F360" s="1"/>
      <c r="G360" s="1"/>
      <c r="H360" s="40"/>
      <c r="I360" s="1"/>
      <c r="J360" s="40"/>
      <c r="K360" s="1"/>
      <c r="L360" s="1"/>
      <c r="M360" s="12"/>
      <c r="N360" s="2"/>
      <c r="O360" s="2"/>
      <c r="P360" s="2"/>
      <c r="Q360" s="2"/>
    </row>
    <row r="361" thickBot="1">
      <c r="A361" s="9"/>
      <c r="B361" s="50" t="s">
        <v>52</v>
      </c>
      <c r="C361" s="51"/>
      <c r="D361" s="51"/>
      <c r="E361" s="52" t="s">
        <v>53</v>
      </c>
      <c r="F361" s="51"/>
      <c r="G361" s="51"/>
      <c r="H361" s="53"/>
      <c r="I361" s="51"/>
      <c r="J361" s="53"/>
      <c r="K361" s="51"/>
      <c r="L361" s="51"/>
      <c r="M361" s="12"/>
      <c r="N361" s="2"/>
      <c r="O361" s="2"/>
      <c r="P361" s="2"/>
      <c r="Q361" s="2"/>
    </row>
    <row r="362" thickTop="1">
      <c r="A362" s="9"/>
      <c r="B362" s="41">
        <v>63</v>
      </c>
      <c r="C362" s="42" t="s">
        <v>375</v>
      </c>
      <c r="D362" s="42" t="s">
        <v>3</v>
      </c>
      <c r="E362" s="42" t="s">
        <v>376</v>
      </c>
      <c r="F362" s="42" t="s">
        <v>3</v>
      </c>
      <c r="G362" s="43" t="s">
        <v>126</v>
      </c>
      <c r="H362" s="54">
        <v>10.800000000000001</v>
      </c>
      <c r="I362" s="55">
        <f>ROUND(0,2)</f>
        <v>0</v>
      </c>
      <c r="J362" s="56">
        <f>ROUND(I362*H362,2)</f>
        <v>0</v>
      </c>
      <c r="K362" s="57">
        <v>0.20999999999999999</v>
      </c>
      <c r="L362" s="58">
        <f>IF(ISNUMBER(K362),ROUND(J362*(K362+1),2),0)</f>
        <v>0</v>
      </c>
      <c r="M362" s="12"/>
      <c r="N362" s="2"/>
      <c r="O362" s="2"/>
      <c r="P362" s="2"/>
      <c r="Q362" s="33">
        <f>IF(ISNUMBER(K362),IF(H362&gt;0,IF(I362&gt;0,J362,0),0),0)</f>
        <v>0</v>
      </c>
      <c r="R362" s="27">
        <f>IF(ISNUMBER(K362)=FALSE,J362,0)</f>
        <v>0</v>
      </c>
    </row>
    <row r="363">
      <c r="A363" s="9"/>
      <c r="B363" s="48" t="s">
        <v>47</v>
      </c>
      <c r="C363" s="1"/>
      <c r="D363" s="1"/>
      <c r="E363" s="49" t="s">
        <v>377</v>
      </c>
      <c r="F363" s="1"/>
      <c r="G363" s="1"/>
      <c r="H363" s="40"/>
      <c r="I363" s="1"/>
      <c r="J363" s="40"/>
      <c r="K363" s="1"/>
      <c r="L363" s="1"/>
      <c r="M363" s="12"/>
      <c r="N363" s="2"/>
      <c r="O363" s="2"/>
      <c r="P363" s="2"/>
      <c r="Q363" s="2"/>
    </row>
    <row r="364">
      <c r="A364" s="9"/>
      <c r="B364" s="48" t="s">
        <v>49</v>
      </c>
      <c r="C364" s="1"/>
      <c r="D364" s="1"/>
      <c r="E364" s="49" t="s">
        <v>378</v>
      </c>
      <c r="F364" s="1"/>
      <c r="G364" s="1"/>
      <c r="H364" s="40"/>
      <c r="I364" s="1"/>
      <c r="J364" s="40"/>
      <c r="K364" s="1"/>
      <c r="L364" s="1"/>
      <c r="M364" s="12"/>
      <c r="N364" s="2"/>
      <c r="O364" s="2"/>
      <c r="P364" s="2"/>
      <c r="Q364" s="2"/>
    </row>
    <row r="365">
      <c r="A365" s="9"/>
      <c r="B365" s="48" t="s">
        <v>50</v>
      </c>
      <c r="C365" s="1"/>
      <c r="D365" s="1"/>
      <c r="E365" s="49" t="s">
        <v>374</v>
      </c>
      <c r="F365" s="1"/>
      <c r="G365" s="1"/>
      <c r="H365" s="40"/>
      <c r="I365" s="1"/>
      <c r="J365" s="40"/>
      <c r="K365" s="1"/>
      <c r="L365" s="1"/>
      <c r="M365" s="12"/>
      <c r="N365" s="2"/>
      <c r="O365" s="2"/>
      <c r="P365" s="2"/>
      <c r="Q365" s="2"/>
    </row>
    <row r="366" thickBot="1">
      <c r="A366" s="9"/>
      <c r="B366" s="50" t="s">
        <v>52</v>
      </c>
      <c r="C366" s="51"/>
      <c r="D366" s="51"/>
      <c r="E366" s="52" t="s">
        <v>53</v>
      </c>
      <c r="F366" s="51"/>
      <c r="G366" s="51"/>
      <c r="H366" s="53"/>
      <c r="I366" s="51"/>
      <c r="J366" s="53"/>
      <c r="K366" s="51"/>
      <c r="L366" s="51"/>
      <c r="M366" s="12"/>
      <c r="N366" s="2"/>
      <c r="O366" s="2"/>
      <c r="P366" s="2"/>
      <c r="Q366" s="2"/>
    </row>
    <row r="367" thickTop="1" thickBot="1" ht="25" customHeight="1">
      <c r="A367" s="9"/>
      <c r="B367" s="1"/>
      <c r="C367" s="59">
        <v>7</v>
      </c>
      <c r="D367" s="1"/>
      <c r="E367" s="59" t="s">
        <v>101</v>
      </c>
      <c r="F367" s="1"/>
      <c r="G367" s="60" t="s">
        <v>84</v>
      </c>
      <c r="H367" s="61">
        <f>J347+J352+J357+J362</f>
        <v>0</v>
      </c>
      <c r="I367" s="60" t="s">
        <v>85</v>
      </c>
      <c r="J367" s="62">
        <f>(L367-H367)</f>
        <v>0</v>
      </c>
      <c r="K367" s="60" t="s">
        <v>86</v>
      </c>
      <c r="L367" s="63">
        <f>L347+L352+L357+L362</f>
        <v>0</v>
      </c>
      <c r="M367" s="12"/>
      <c r="N367" s="2"/>
      <c r="O367" s="2"/>
      <c r="P367" s="2"/>
      <c r="Q367" s="33">
        <f>0+Q347+Q352+Q357+Q362</f>
        <v>0</v>
      </c>
      <c r="R367" s="27">
        <f>0+R347+R352+R357+R362</f>
        <v>0</v>
      </c>
      <c r="S367" s="64">
        <f>Q367*(1+J367)+R367</f>
        <v>0</v>
      </c>
    </row>
    <row r="368" thickTop="1" thickBot="1" ht="25" customHeight="1">
      <c r="A368" s="9"/>
      <c r="B368" s="65"/>
      <c r="C368" s="65"/>
      <c r="D368" s="65"/>
      <c r="E368" s="65"/>
      <c r="F368" s="65"/>
      <c r="G368" s="66" t="s">
        <v>87</v>
      </c>
      <c r="H368" s="67">
        <f>J347+J352+J357+J362</f>
        <v>0</v>
      </c>
      <c r="I368" s="66" t="s">
        <v>88</v>
      </c>
      <c r="J368" s="68">
        <f>0+J367</f>
        <v>0</v>
      </c>
      <c r="K368" s="66" t="s">
        <v>89</v>
      </c>
      <c r="L368" s="69">
        <f>L347+L352+L357+L362</f>
        <v>0</v>
      </c>
      <c r="M368" s="12"/>
      <c r="N368" s="2"/>
      <c r="O368" s="2"/>
      <c r="P368" s="2"/>
      <c r="Q368" s="2"/>
    </row>
    <row r="369" ht="40" customHeight="1">
      <c r="A369" s="9"/>
      <c r="B369" s="74" t="s">
        <v>379</v>
      </c>
      <c r="C369" s="1"/>
      <c r="D369" s="1"/>
      <c r="E369" s="1"/>
      <c r="F369" s="1"/>
      <c r="G369" s="1"/>
      <c r="H369" s="40"/>
      <c r="I369" s="1"/>
      <c r="J369" s="40"/>
      <c r="K369" s="1"/>
      <c r="L369" s="1"/>
      <c r="M369" s="12"/>
      <c r="N369" s="2"/>
      <c r="O369" s="2"/>
      <c r="P369" s="2"/>
      <c r="Q369" s="2"/>
    </row>
    <row r="370">
      <c r="A370" s="9"/>
      <c r="B370" s="41">
        <v>64</v>
      </c>
      <c r="C370" s="42" t="s">
        <v>380</v>
      </c>
      <c r="D370" s="42" t="s">
        <v>3</v>
      </c>
      <c r="E370" s="42" t="s">
        <v>381</v>
      </c>
      <c r="F370" s="42" t="s">
        <v>3</v>
      </c>
      <c r="G370" s="43" t="s">
        <v>151</v>
      </c>
      <c r="H370" s="44">
        <v>14</v>
      </c>
      <c r="I370" s="25">
        <f>ROUND(0,2)</f>
        <v>0</v>
      </c>
      <c r="J370" s="45">
        <f>ROUND(I370*H370,2)</f>
        <v>0</v>
      </c>
      <c r="K370" s="46">
        <v>0.20999999999999999</v>
      </c>
      <c r="L370" s="47">
        <f>IF(ISNUMBER(K370),ROUND(J370*(K370+1),2),0)</f>
        <v>0</v>
      </c>
      <c r="M370" s="12"/>
      <c r="N370" s="2"/>
      <c r="O370" s="2"/>
      <c r="P370" s="2"/>
      <c r="Q370" s="33">
        <f>IF(ISNUMBER(K370),IF(H370&gt;0,IF(I370&gt;0,J370,0),0),0)</f>
        <v>0</v>
      </c>
      <c r="R370" s="27">
        <f>IF(ISNUMBER(K370)=FALSE,J370,0)</f>
        <v>0</v>
      </c>
    </row>
    <row r="371">
      <c r="A371" s="9"/>
      <c r="B371" s="48" t="s">
        <v>47</v>
      </c>
      <c r="C371" s="1"/>
      <c r="D371" s="1"/>
      <c r="E371" s="49" t="s">
        <v>382</v>
      </c>
      <c r="F371" s="1"/>
      <c r="G371" s="1"/>
      <c r="H371" s="40"/>
      <c r="I371" s="1"/>
      <c r="J371" s="40"/>
      <c r="K371" s="1"/>
      <c r="L371" s="1"/>
      <c r="M371" s="12"/>
      <c r="N371" s="2"/>
      <c r="O371" s="2"/>
      <c r="P371" s="2"/>
      <c r="Q371" s="2"/>
    </row>
    <row r="372">
      <c r="A372" s="9"/>
      <c r="B372" s="48" t="s">
        <v>49</v>
      </c>
      <c r="C372" s="1"/>
      <c r="D372" s="1"/>
      <c r="E372" s="49" t="s">
        <v>383</v>
      </c>
      <c r="F372" s="1"/>
      <c r="G372" s="1"/>
      <c r="H372" s="40"/>
      <c r="I372" s="1"/>
      <c r="J372" s="40"/>
      <c r="K372" s="1"/>
      <c r="L372" s="1"/>
      <c r="M372" s="12"/>
      <c r="N372" s="2"/>
      <c r="O372" s="2"/>
      <c r="P372" s="2"/>
      <c r="Q372" s="2"/>
    </row>
    <row r="373">
      <c r="A373" s="9"/>
      <c r="B373" s="48" t="s">
        <v>50</v>
      </c>
      <c r="C373" s="1"/>
      <c r="D373" s="1"/>
      <c r="E373" s="49" t="s">
        <v>384</v>
      </c>
      <c r="F373" s="1"/>
      <c r="G373" s="1"/>
      <c r="H373" s="40"/>
      <c r="I373" s="1"/>
      <c r="J373" s="40"/>
      <c r="K373" s="1"/>
      <c r="L373" s="1"/>
      <c r="M373" s="12"/>
      <c r="N373" s="2"/>
      <c r="O373" s="2"/>
      <c r="P373" s="2"/>
      <c r="Q373" s="2"/>
    </row>
    <row r="374" thickBot="1">
      <c r="A374" s="9"/>
      <c r="B374" s="50" t="s">
        <v>52</v>
      </c>
      <c r="C374" s="51"/>
      <c r="D374" s="51"/>
      <c r="E374" s="52" t="s">
        <v>53</v>
      </c>
      <c r="F374" s="51"/>
      <c r="G374" s="51"/>
      <c r="H374" s="53"/>
      <c r="I374" s="51"/>
      <c r="J374" s="53"/>
      <c r="K374" s="51"/>
      <c r="L374" s="51"/>
      <c r="M374" s="12"/>
      <c r="N374" s="2"/>
      <c r="O374" s="2"/>
      <c r="P374" s="2"/>
      <c r="Q374" s="2"/>
    </row>
    <row r="375" thickTop="1">
      <c r="A375" s="9"/>
      <c r="B375" s="41">
        <v>65</v>
      </c>
      <c r="C375" s="42" t="s">
        <v>385</v>
      </c>
      <c r="D375" s="42" t="s">
        <v>3</v>
      </c>
      <c r="E375" s="42" t="s">
        <v>386</v>
      </c>
      <c r="F375" s="42" t="s">
        <v>3</v>
      </c>
      <c r="G375" s="43" t="s">
        <v>151</v>
      </c>
      <c r="H375" s="54">
        <v>2</v>
      </c>
      <c r="I375" s="55">
        <f>ROUND(0,2)</f>
        <v>0</v>
      </c>
      <c r="J375" s="56">
        <f>ROUND(I375*H375,2)</f>
        <v>0</v>
      </c>
      <c r="K375" s="57">
        <v>0.20999999999999999</v>
      </c>
      <c r="L375" s="58">
        <f>IF(ISNUMBER(K375),ROUND(J375*(K375+1),2),0)</f>
        <v>0</v>
      </c>
      <c r="M375" s="12"/>
      <c r="N375" s="2"/>
      <c r="O375" s="2"/>
      <c r="P375" s="2"/>
      <c r="Q375" s="33">
        <f>IF(ISNUMBER(K375),IF(H375&gt;0,IF(I375&gt;0,J375,0),0),0)</f>
        <v>0</v>
      </c>
      <c r="R375" s="27">
        <f>IF(ISNUMBER(K375)=FALSE,J375,0)</f>
        <v>0</v>
      </c>
    </row>
    <row r="376">
      <c r="A376" s="9"/>
      <c r="B376" s="48" t="s">
        <v>47</v>
      </c>
      <c r="C376" s="1"/>
      <c r="D376" s="1"/>
      <c r="E376" s="49" t="s">
        <v>387</v>
      </c>
      <c r="F376" s="1"/>
      <c r="G376" s="1"/>
      <c r="H376" s="40"/>
      <c r="I376" s="1"/>
      <c r="J376" s="40"/>
      <c r="K376" s="1"/>
      <c r="L376" s="1"/>
      <c r="M376" s="12"/>
      <c r="N376" s="2"/>
      <c r="O376" s="2"/>
      <c r="P376" s="2"/>
      <c r="Q376" s="2"/>
    </row>
    <row r="377">
      <c r="A377" s="9"/>
      <c r="B377" s="48" t="s">
        <v>49</v>
      </c>
      <c r="C377" s="1"/>
      <c r="D377" s="1"/>
      <c r="E377" s="49" t="s">
        <v>388</v>
      </c>
      <c r="F377" s="1"/>
      <c r="G377" s="1"/>
      <c r="H377" s="40"/>
      <c r="I377" s="1"/>
      <c r="J377" s="40"/>
      <c r="K377" s="1"/>
      <c r="L377" s="1"/>
      <c r="M377" s="12"/>
      <c r="N377" s="2"/>
      <c r="O377" s="2"/>
      <c r="P377" s="2"/>
      <c r="Q377" s="2"/>
    </row>
    <row r="378">
      <c r="A378" s="9"/>
      <c r="B378" s="48" t="s">
        <v>50</v>
      </c>
      <c r="C378" s="1"/>
      <c r="D378" s="1"/>
      <c r="E378" s="49" t="s">
        <v>384</v>
      </c>
      <c r="F378" s="1"/>
      <c r="G378" s="1"/>
      <c r="H378" s="40"/>
      <c r="I378" s="1"/>
      <c r="J378" s="40"/>
      <c r="K378" s="1"/>
      <c r="L378" s="1"/>
      <c r="M378" s="12"/>
      <c r="N378" s="2"/>
      <c r="O378" s="2"/>
      <c r="P378" s="2"/>
      <c r="Q378" s="2"/>
    </row>
    <row r="379" thickBot="1">
      <c r="A379" s="9"/>
      <c r="B379" s="50" t="s">
        <v>52</v>
      </c>
      <c r="C379" s="51"/>
      <c r="D379" s="51"/>
      <c r="E379" s="52" t="s">
        <v>53</v>
      </c>
      <c r="F379" s="51"/>
      <c r="G379" s="51"/>
      <c r="H379" s="53"/>
      <c r="I379" s="51"/>
      <c r="J379" s="53"/>
      <c r="K379" s="51"/>
      <c r="L379" s="51"/>
      <c r="M379" s="12"/>
      <c r="N379" s="2"/>
      <c r="O379" s="2"/>
      <c r="P379" s="2"/>
      <c r="Q379" s="2"/>
    </row>
    <row r="380" thickTop="1">
      <c r="A380" s="9"/>
      <c r="B380" s="41">
        <v>66</v>
      </c>
      <c r="C380" s="42" t="s">
        <v>389</v>
      </c>
      <c r="D380" s="42" t="s">
        <v>3</v>
      </c>
      <c r="E380" s="42" t="s">
        <v>390</v>
      </c>
      <c r="F380" s="42" t="s">
        <v>3</v>
      </c>
      <c r="G380" s="43" t="s">
        <v>151</v>
      </c>
      <c r="H380" s="54">
        <v>36</v>
      </c>
      <c r="I380" s="55">
        <f>ROUND(0,2)</f>
        <v>0</v>
      </c>
      <c r="J380" s="56">
        <f>ROUND(I380*H380,2)</f>
        <v>0</v>
      </c>
      <c r="K380" s="57">
        <v>0.20999999999999999</v>
      </c>
      <c r="L380" s="58">
        <f>IF(ISNUMBER(K380),ROUND(J380*(K380+1),2),0)</f>
        <v>0</v>
      </c>
      <c r="M380" s="12"/>
      <c r="N380" s="2"/>
      <c r="O380" s="2"/>
      <c r="P380" s="2"/>
      <c r="Q380" s="33">
        <f>IF(ISNUMBER(K380),IF(H380&gt;0,IF(I380&gt;0,J380,0),0),0)</f>
        <v>0</v>
      </c>
      <c r="R380" s="27">
        <f>IF(ISNUMBER(K380)=FALSE,J380,0)</f>
        <v>0</v>
      </c>
    </row>
    <row r="381">
      <c r="A381" s="9"/>
      <c r="B381" s="48" t="s">
        <v>47</v>
      </c>
      <c r="C381" s="1"/>
      <c r="D381" s="1"/>
      <c r="E381" s="49" t="s">
        <v>391</v>
      </c>
      <c r="F381" s="1"/>
      <c r="G381" s="1"/>
      <c r="H381" s="40"/>
      <c r="I381" s="1"/>
      <c r="J381" s="40"/>
      <c r="K381" s="1"/>
      <c r="L381" s="1"/>
      <c r="M381" s="12"/>
      <c r="N381" s="2"/>
      <c r="O381" s="2"/>
      <c r="P381" s="2"/>
      <c r="Q381" s="2"/>
    </row>
    <row r="382">
      <c r="A382" s="9"/>
      <c r="B382" s="48" t="s">
        <v>49</v>
      </c>
      <c r="C382" s="1"/>
      <c r="D382" s="1"/>
      <c r="E382" s="49" t="s">
        <v>392</v>
      </c>
      <c r="F382" s="1"/>
      <c r="G382" s="1"/>
      <c r="H382" s="40"/>
      <c r="I382" s="1"/>
      <c r="J382" s="40"/>
      <c r="K382" s="1"/>
      <c r="L382" s="1"/>
      <c r="M382" s="12"/>
      <c r="N382" s="2"/>
      <c r="O382" s="2"/>
      <c r="P382" s="2"/>
      <c r="Q382" s="2"/>
    </row>
    <row r="383">
      <c r="A383" s="9"/>
      <c r="B383" s="48" t="s">
        <v>50</v>
      </c>
      <c r="C383" s="1"/>
      <c r="D383" s="1"/>
      <c r="E383" s="49" t="s">
        <v>393</v>
      </c>
      <c r="F383" s="1"/>
      <c r="G383" s="1"/>
      <c r="H383" s="40"/>
      <c r="I383" s="1"/>
      <c r="J383" s="40"/>
      <c r="K383" s="1"/>
      <c r="L383" s="1"/>
      <c r="M383" s="12"/>
      <c r="N383" s="2"/>
      <c r="O383" s="2"/>
      <c r="P383" s="2"/>
      <c r="Q383" s="2"/>
    </row>
    <row r="384" thickBot="1">
      <c r="A384" s="9"/>
      <c r="B384" s="50" t="s">
        <v>52</v>
      </c>
      <c r="C384" s="51"/>
      <c r="D384" s="51"/>
      <c r="E384" s="52" t="s">
        <v>53</v>
      </c>
      <c r="F384" s="51"/>
      <c r="G384" s="51"/>
      <c r="H384" s="53"/>
      <c r="I384" s="51"/>
      <c r="J384" s="53"/>
      <c r="K384" s="51"/>
      <c r="L384" s="51"/>
      <c r="M384" s="12"/>
      <c r="N384" s="2"/>
      <c r="O384" s="2"/>
      <c r="P384" s="2"/>
      <c r="Q384" s="2"/>
    </row>
    <row r="385" thickTop="1">
      <c r="A385" s="9"/>
      <c r="B385" s="41">
        <v>67</v>
      </c>
      <c r="C385" s="42" t="s">
        <v>394</v>
      </c>
      <c r="D385" s="42" t="s">
        <v>3</v>
      </c>
      <c r="E385" s="42" t="s">
        <v>395</v>
      </c>
      <c r="F385" s="42" t="s">
        <v>3</v>
      </c>
      <c r="G385" s="43" t="s">
        <v>151</v>
      </c>
      <c r="H385" s="54">
        <v>1.7</v>
      </c>
      <c r="I385" s="55">
        <f>ROUND(0,2)</f>
        <v>0</v>
      </c>
      <c r="J385" s="56">
        <f>ROUND(I385*H385,2)</f>
        <v>0</v>
      </c>
      <c r="K385" s="57">
        <v>0.20999999999999999</v>
      </c>
      <c r="L385" s="58">
        <f>IF(ISNUMBER(K385),ROUND(J385*(K385+1),2),0)</f>
        <v>0</v>
      </c>
      <c r="M385" s="12"/>
      <c r="N385" s="2"/>
      <c r="O385" s="2"/>
      <c r="P385" s="2"/>
      <c r="Q385" s="33">
        <f>IF(ISNUMBER(K385),IF(H385&gt;0,IF(I385&gt;0,J385,0),0),0)</f>
        <v>0</v>
      </c>
      <c r="R385" s="27">
        <f>IF(ISNUMBER(K385)=FALSE,J385,0)</f>
        <v>0</v>
      </c>
    </row>
    <row r="386">
      <c r="A386" s="9"/>
      <c r="B386" s="48" t="s">
        <v>47</v>
      </c>
      <c r="C386" s="1"/>
      <c r="D386" s="1"/>
      <c r="E386" s="49" t="s">
        <v>396</v>
      </c>
      <c r="F386" s="1"/>
      <c r="G386" s="1"/>
      <c r="H386" s="40"/>
      <c r="I386" s="1"/>
      <c r="J386" s="40"/>
      <c r="K386" s="1"/>
      <c r="L386" s="1"/>
      <c r="M386" s="12"/>
      <c r="N386" s="2"/>
      <c r="O386" s="2"/>
      <c r="P386" s="2"/>
      <c r="Q386" s="2"/>
    </row>
    <row r="387">
      <c r="A387" s="9"/>
      <c r="B387" s="48" t="s">
        <v>49</v>
      </c>
      <c r="C387" s="1"/>
      <c r="D387" s="1"/>
      <c r="E387" s="49" t="s">
        <v>397</v>
      </c>
      <c r="F387" s="1"/>
      <c r="G387" s="1"/>
      <c r="H387" s="40"/>
      <c r="I387" s="1"/>
      <c r="J387" s="40"/>
      <c r="K387" s="1"/>
      <c r="L387" s="1"/>
      <c r="M387" s="12"/>
      <c r="N387" s="2"/>
      <c r="O387" s="2"/>
      <c r="P387" s="2"/>
      <c r="Q387" s="2"/>
    </row>
    <row r="388">
      <c r="A388" s="9"/>
      <c r="B388" s="48" t="s">
        <v>50</v>
      </c>
      <c r="C388" s="1"/>
      <c r="D388" s="1"/>
      <c r="E388" s="49" t="s">
        <v>398</v>
      </c>
      <c r="F388" s="1"/>
      <c r="G388" s="1"/>
      <c r="H388" s="40"/>
      <c r="I388" s="1"/>
      <c r="J388" s="40"/>
      <c r="K388" s="1"/>
      <c r="L388" s="1"/>
      <c r="M388" s="12"/>
      <c r="N388" s="2"/>
      <c r="O388" s="2"/>
      <c r="P388" s="2"/>
      <c r="Q388" s="2"/>
    </row>
    <row r="389" thickBot="1">
      <c r="A389" s="9"/>
      <c r="B389" s="50" t="s">
        <v>52</v>
      </c>
      <c r="C389" s="51"/>
      <c r="D389" s="51"/>
      <c r="E389" s="52" t="s">
        <v>53</v>
      </c>
      <c r="F389" s="51"/>
      <c r="G389" s="51"/>
      <c r="H389" s="53"/>
      <c r="I389" s="51"/>
      <c r="J389" s="53"/>
      <c r="K389" s="51"/>
      <c r="L389" s="51"/>
      <c r="M389" s="12"/>
      <c r="N389" s="2"/>
      <c r="O389" s="2"/>
      <c r="P389" s="2"/>
      <c r="Q389" s="2"/>
    </row>
    <row r="390" thickTop="1" thickBot="1" ht="25" customHeight="1">
      <c r="A390" s="9"/>
      <c r="B390" s="1"/>
      <c r="C390" s="59">
        <v>8</v>
      </c>
      <c r="D390" s="1"/>
      <c r="E390" s="59" t="s">
        <v>102</v>
      </c>
      <c r="F390" s="1"/>
      <c r="G390" s="60" t="s">
        <v>84</v>
      </c>
      <c r="H390" s="61">
        <f>J370+J375+J380+J385</f>
        <v>0</v>
      </c>
      <c r="I390" s="60" t="s">
        <v>85</v>
      </c>
      <c r="J390" s="62">
        <f>(L390-H390)</f>
        <v>0</v>
      </c>
      <c r="K390" s="60" t="s">
        <v>86</v>
      </c>
      <c r="L390" s="63">
        <f>L370+L375+L380+L385</f>
        <v>0</v>
      </c>
      <c r="M390" s="12"/>
      <c r="N390" s="2"/>
      <c r="O390" s="2"/>
      <c r="P390" s="2"/>
      <c r="Q390" s="33">
        <f>0+Q370+Q375+Q380+Q385</f>
        <v>0</v>
      </c>
      <c r="R390" s="27">
        <f>0+R370+R375+R380+R385</f>
        <v>0</v>
      </c>
      <c r="S390" s="64">
        <f>Q390*(1+J390)+R390</f>
        <v>0</v>
      </c>
    </row>
    <row r="391" thickTop="1" thickBot="1" ht="25" customHeight="1">
      <c r="A391" s="9"/>
      <c r="B391" s="65"/>
      <c r="C391" s="65"/>
      <c r="D391" s="65"/>
      <c r="E391" s="65"/>
      <c r="F391" s="65"/>
      <c r="G391" s="66" t="s">
        <v>87</v>
      </c>
      <c r="H391" s="67">
        <f>J370+J375+J380+J385</f>
        <v>0</v>
      </c>
      <c r="I391" s="66" t="s">
        <v>88</v>
      </c>
      <c r="J391" s="68">
        <f>0+J390</f>
        <v>0</v>
      </c>
      <c r="K391" s="66" t="s">
        <v>89</v>
      </c>
      <c r="L391" s="69">
        <f>L370+L375+L380+L385</f>
        <v>0</v>
      </c>
      <c r="M391" s="12"/>
      <c r="N391" s="2"/>
      <c r="O391" s="2"/>
      <c r="P391" s="2"/>
      <c r="Q391" s="2"/>
    </row>
    <row r="392" ht="40" customHeight="1">
      <c r="A392" s="9"/>
      <c r="B392" s="74" t="s">
        <v>399</v>
      </c>
      <c r="C392" s="1"/>
      <c r="D392" s="1"/>
      <c r="E392" s="1"/>
      <c r="F392" s="1"/>
      <c r="G392" s="1"/>
      <c r="H392" s="40"/>
      <c r="I392" s="1"/>
      <c r="J392" s="40"/>
      <c r="K392" s="1"/>
      <c r="L392" s="1"/>
      <c r="M392" s="12"/>
      <c r="N392" s="2"/>
      <c r="O392" s="2"/>
      <c r="P392" s="2"/>
      <c r="Q392" s="2"/>
    </row>
    <row r="393">
      <c r="A393" s="9"/>
      <c r="B393" s="41">
        <v>68</v>
      </c>
      <c r="C393" s="42" t="s">
        <v>400</v>
      </c>
      <c r="D393" s="42" t="s">
        <v>3</v>
      </c>
      <c r="E393" s="42" t="s">
        <v>401</v>
      </c>
      <c r="F393" s="42" t="s">
        <v>3</v>
      </c>
      <c r="G393" s="43" t="s">
        <v>151</v>
      </c>
      <c r="H393" s="44">
        <v>13.9</v>
      </c>
      <c r="I393" s="25">
        <f>ROUND(0,2)</f>
        <v>0</v>
      </c>
      <c r="J393" s="45">
        <f>ROUND(I393*H393,2)</f>
        <v>0</v>
      </c>
      <c r="K393" s="46">
        <v>0.20999999999999999</v>
      </c>
      <c r="L393" s="47">
        <f>IF(ISNUMBER(K393),ROUND(J393*(K393+1),2),0)</f>
        <v>0</v>
      </c>
      <c r="M393" s="12"/>
      <c r="N393" s="2"/>
      <c r="O393" s="2"/>
      <c r="P393" s="2"/>
      <c r="Q393" s="33">
        <f>IF(ISNUMBER(K393),IF(H393&gt;0,IF(I393&gt;0,J393,0),0),0)</f>
        <v>0</v>
      </c>
      <c r="R393" s="27">
        <f>IF(ISNUMBER(K393)=FALSE,J393,0)</f>
        <v>0</v>
      </c>
    </row>
    <row r="394">
      <c r="A394" s="9"/>
      <c r="B394" s="48" t="s">
        <v>47</v>
      </c>
      <c r="C394" s="1"/>
      <c r="D394" s="1"/>
      <c r="E394" s="49" t="s">
        <v>402</v>
      </c>
      <c r="F394" s="1"/>
      <c r="G394" s="1"/>
      <c r="H394" s="40"/>
      <c r="I394" s="1"/>
      <c r="J394" s="40"/>
      <c r="K394" s="1"/>
      <c r="L394" s="1"/>
      <c r="M394" s="12"/>
      <c r="N394" s="2"/>
      <c r="O394" s="2"/>
      <c r="P394" s="2"/>
      <c r="Q394" s="2"/>
    </row>
    <row r="395">
      <c r="A395" s="9"/>
      <c r="B395" s="48" t="s">
        <v>49</v>
      </c>
      <c r="C395" s="1"/>
      <c r="D395" s="1"/>
      <c r="E395" s="49" t="s">
        <v>403</v>
      </c>
      <c r="F395" s="1"/>
      <c r="G395" s="1"/>
      <c r="H395" s="40"/>
      <c r="I395" s="1"/>
      <c r="J395" s="40"/>
      <c r="K395" s="1"/>
      <c r="L395" s="1"/>
      <c r="M395" s="12"/>
      <c r="N395" s="2"/>
      <c r="O395" s="2"/>
      <c r="P395" s="2"/>
      <c r="Q395" s="2"/>
    </row>
    <row r="396">
      <c r="A396" s="9"/>
      <c r="B396" s="48" t="s">
        <v>50</v>
      </c>
      <c r="C396" s="1"/>
      <c r="D396" s="1"/>
      <c r="E396" s="49" t="s">
        <v>404</v>
      </c>
      <c r="F396" s="1"/>
      <c r="G396" s="1"/>
      <c r="H396" s="40"/>
      <c r="I396" s="1"/>
      <c r="J396" s="40"/>
      <c r="K396" s="1"/>
      <c r="L396" s="1"/>
      <c r="M396" s="12"/>
      <c r="N396" s="2"/>
      <c r="O396" s="2"/>
      <c r="P396" s="2"/>
      <c r="Q396" s="2"/>
    </row>
    <row r="397" thickBot="1">
      <c r="A397" s="9"/>
      <c r="B397" s="50" t="s">
        <v>52</v>
      </c>
      <c r="C397" s="51"/>
      <c r="D397" s="51"/>
      <c r="E397" s="52" t="s">
        <v>53</v>
      </c>
      <c r="F397" s="51"/>
      <c r="G397" s="51"/>
      <c r="H397" s="53"/>
      <c r="I397" s="51"/>
      <c r="J397" s="53"/>
      <c r="K397" s="51"/>
      <c r="L397" s="51"/>
      <c r="M397" s="12"/>
      <c r="N397" s="2"/>
      <c r="O397" s="2"/>
      <c r="P397" s="2"/>
      <c r="Q397" s="2"/>
    </row>
    <row r="398" thickTop="1">
      <c r="A398" s="9"/>
      <c r="B398" s="41">
        <v>69</v>
      </c>
      <c r="C398" s="42" t="s">
        <v>405</v>
      </c>
      <c r="D398" s="42" t="s">
        <v>3</v>
      </c>
      <c r="E398" s="42" t="s">
        <v>406</v>
      </c>
      <c r="F398" s="42" t="s">
        <v>3</v>
      </c>
      <c r="G398" s="43" t="s">
        <v>151</v>
      </c>
      <c r="H398" s="54">
        <v>96</v>
      </c>
      <c r="I398" s="55">
        <f>ROUND(0,2)</f>
        <v>0</v>
      </c>
      <c r="J398" s="56">
        <f>ROUND(I398*H398,2)</f>
        <v>0</v>
      </c>
      <c r="K398" s="57">
        <v>0.20999999999999999</v>
      </c>
      <c r="L398" s="58">
        <f>IF(ISNUMBER(K398),ROUND(J398*(K398+1),2),0)</f>
        <v>0</v>
      </c>
      <c r="M398" s="12"/>
      <c r="N398" s="2"/>
      <c r="O398" s="2"/>
      <c r="P398" s="2"/>
      <c r="Q398" s="33">
        <f>IF(ISNUMBER(K398),IF(H398&gt;0,IF(I398&gt;0,J398,0),0),0)</f>
        <v>0</v>
      </c>
      <c r="R398" s="27">
        <f>IF(ISNUMBER(K398)=FALSE,J398,0)</f>
        <v>0</v>
      </c>
    </row>
    <row r="399">
      <c r="A399" s="9"/>
      <c r="B399" s="48" t="s">
        <v>47</v>
      </c>
      <c r="C399" s="1"/>
      <c r="D399" s="1"/>
      <c r="E399" s="49" t="s">
        <v>407</v>
      </c>
      <c r="F399" s="1"/>
      <c r="G399" s="1"/>
      <c r="H399" s="40"/>
      <c r="I399" s="1"/>
      <c r="J399" s="40"/>
      <c r="K399" s="1"/>
      <c r="L399" s="1"/>
      <c r="M399" s="12"/>
      <c r="N399" s="2"/>
      <c r="O399" s="2"/>
      <c r="P399" s="2"/>
      <c r="Q399" s="2"/>
    </row>
    <row r="400">
      <c r="A400" s="9"/>
      <c r="B400" s="48" t="s">
        <v>49</v>
      </c>
      <c r="C400" s="1"/>
      <c r="D400" s="1"/>
      <c r="E400" s="49" t="s">
        <v>408</v>
      </c>
      <c r="F400" s="1"/>
      <c r="G400" s="1"/>
      <c r="H400" s="40"/>
      <c r="I400" s="1"/>
      <c r="J400" s="40"/>
      <c r="K400" s="1"/>
      <c r="L400" s="1"/>
      <c r="M400" s="12"/>
      <c r="N400" s="2"/>
      <c r="O400" s="2"/>
      <c r="P400" s="2"/>
      <c r="Q400" s="2"/>
    </row>
    <row r="401">
      <c r="A401" s="9"/>
      <c r="B401" s="48" t="s">
        <v>50</v>
      </c>
      <c r="C401" s="1"/>
      <c r="D401" s="1"/>
      <c r="E401" s="49" t="s">
        <v>409</v>
      </c>
      <c r="F401" s="1"/>
      <c r="G401" s="1"/>
      <c r="H401" s="40"/>
      <c r="I401" s="1"/>
      <c r="J401" s="40"/>
      <c r="K401" s="1"/>
      <c r="L401" s="1"/>
      <c r="M401" s="12"/>
      <c r="N401" s="2"/>
      <c r="O401" s="2"/>
      <c r="P401" s="2"/>
      <c r="Q401" s="2"/>
    </row>
    <row r="402" thickBot="1">
      <c r="A402" s="9"/>
      <c r="B402" s="50" t="s">
        <v>52</v>
      </c>
      <c r="C402" s="51"/>
      <c r="D402" s="51"/>
      <c r="E402" s="52" t="s">
        <v>53</v>
      </c>
      <c r="F402" s="51"/>
      <c r="G402" s="51"/>
      <c r="H402" s="53"/>
      <c r="I402" s="51"/>
      <c r="J402" s="53"/>
      <c r="K402" s="51"/>
      <c r="L402" s="51"/>
      <c r="M402" s="12"/>
      <c r="N402" s="2"/>
      <c r="O402" s="2"/>
      <c r="P402" s="2"/>
      <c r="Q402" s="2"/>
    </row>
    <row r="403" thickTop="1">
      <c r="A403" s="9"/>
      <c r="B403" s="41">
        <v>70</v>
      </c>
      <c r="C403" s="42" t="s">
        <v>410</v>
      </c>
      <c r="D403" s="42" t="s">
        <v>3</v>
      </c>
      <c r="E403" s="42" t="s">
        <v>411</v>
      </c>
      <c r="F403" s="42" t="s">
        <v>3</v>
      </c>
      <c r="G403" s="43" t="s">
        <v>151</v>
      </c>
      <c r="H403" s="54">
        <v>36</v>
      </c>
      <c r="I403" s="55">
        <f>ROUND(0,2)</f>
        <v>0</v>
      </c>
      <c r="J403" s="56">
        <f>ROUND(I403*H403,2)</f>
        <v>0</v>
      </c>
      <c r="K403" s="57">
        <v>0.20999999999999999</v>
      </c>
      <c r="L403" s="58">
        <f>IF(ISNUMBER(K403),ROUND(J403*(K403+1),2),0)</f>
        <v>0</v>
      </c>
      <c r="M403" s="12"/>
      <c r="N403" s="2"/>
      <c r="O403" s="2"/>
      <c r="P403" s="2"/>
      <c r="Q403" s="33">
        <f>IF(ISNUMBER(K403),IF(H403&gt;0,IF(I403&gt;0,J403,0),0),0)</f>
        <v>0</v>
      </c>
      <c r="R403" s="27">
        <f>IF(ISNUMBER(K403)=FALSE,J403,0)</f>
        <v>0</v>
      </c>
    </row>
    <row r="404">
      <c r="A404" s="9"/>
      <c r="B404" s="48" t="s">
        <v>47</v>
      </c>
      <c r="C404" s="1"/>
      <c r="D404" s="1"/>
      <c r="E404" s="49" t="s">
        <v>412</v>
      </c>
      <c r="F404" s="1"/>
      <c r="G404" s="1"/>
      <c r="H404" s="40"/>
      <c r="I404" s="1"/>
      <c r="J404" s="40"/>
      <c r="K404" s="1"/>
      <c r="L404" s="1"/>
      <c r="M404" s="12"/>
      <c r="N404" s="2"/>
      <c r="O404" s="2"/>
      <c r="P404" s="2"/>
      <c r="Q404" s="2"/>
    </row>
    <row r="405">
      <c r="A405" s="9"/>
      <c r="B405" s="48" t="s">
        <v>49</v>
      </c>
      <c r="C405" s="1"/>
      <c r="D405" s="1"/>
      <c r="E405" s="49" t="s">
        <v>413</v>
      </c>
      <c r="F405" s="1"/>
      <c r="G405" s="1"/>
      <c r="H405" s="40"/>
      <c r="I405" s="1"/>
      <c r="J405" s="40"/>
      <c r="K405" s="1"/>
      <c r="L405" s="1"/>
      <c r="M405" s="12"/>
      <c r="N405" s="2"/>
      <c r="O405" s="2"/>
      <c r="P405" s="2"/>
      <c r="Q405" s="2"/>
    </row>
    <row r="406">
      <c r="A406" s="9"/>
      <c r="B406" s="48" t="s">
        <v>50</v>
      </c>
      <c r="C406" s="1"/>
      <c r="D406" s="1"/>
      <c r="E406" s="49" t="s">
        <v>414</v>
      </c>
      <c r="F406" s="1"/>
      <c r="G406" s="1"/>
      <c r="H406" s="40"/>
      <c r="I406" s="1"/>
      <c r="J406" s="40"/>
      <c r="K406" s="1"/>
      <c r="L406" s="1"/>
      <c r="M406" s="12"/>
      <c r="N406" s="2"/>
      <c r="O406" s="2"/>
      <c r="P406" s="2"/>
      <c r="Q406" s="2"/>
    </row>
    <row r="407" thickBot="1">
      <c r="A407" s="9"/>
      <c r="B407" s="50" t="s">
        <v>52</v>
      </c>
      <c r="C407" s="51"/>
      <c r="D407" s="51"/>
      <c r="E407" s="52" t="s">
        <v>53</v>
      </c>
      <c r="F407" s="51"/>
      <c r="G407" s="51"/>
      <c r="H407" s="53"/>
      <c r="I407" s="51"/>
      <c r="J407" s="53"/>
      <c r="K407" s="51"/>
      <c r="L407" s="51"/>
      <c r="M407" s="12"/>
      <c r="N407" s="2"/>
      <c r="O407" s="2"/>
      <c r="P407" s="2"/>
      <c r="Q407" s="2"/>
    </row>
    <row r="408" thickTop="1">
      <c r="A408" s="9"/>
      <c r="B408" s="41">
        <v>71</v>
      </c>
      <c r="C408" s="42" t="s">
        <v>415</v>
      </c>
      <c r="D408" s="42" t="s">
        <v>3</v>
      </c>
      <c r="E408" s="42" t="s">
        <v>416</v>
      </c>
      <c r="F408" s="42" t="s">
        <v>3</v>
      </c>
      <c r="G408" s="43" t="s">
        <v>59</v>
      </c>
      <c r="H408" s="54">
        <v>6</v>
      </c>
      <c r="I408" s="55">
        <f>ROUND(0,2)</f>
        <v>0</v>
      </c>
      <c r="J408" s="56">
        <f>ROUND(I408*H408,2)</f>
        <v>0</v>
      </c>
      <c r="K408" s="57">
        <v>0.20999999999999999</v>
      </c>
      <c r="L408" s="58">
        <f>IF(ISNUMBER(K408),ROUND(J408*(K408+1),2),0)</f>
        <v>0</v>
      </c>
      <c r="M408" s="12"/>
      <c r="N408" s="2"/>
      <c r="O408" s="2"/>
      <c r="P408" s="2"/>
      <c r="Q408" s="33">
        <f>IF(ISNUMBER(K408),IF(H408&gt;0,IF(I408&gt;0,J408,0),0),0)</f>
        <v>0</v>
      </c>
      <c r="R408" s="27">
        <f>IF(ISNUMBER(K408)=FALSE,J408,0)</f>
        <v>0</v>
      </c>
    </row>
    <row r="409">
      <c r="A409" s="9"/>
      <c r="B409" s="48" t="s">
        <v>47</v>
      </c>
      <c r="C409" s="1"/>
      <c r="D409" s="1"/>
      <c r="E409" s="49" t="s">
        <v>3</v>
      </c>
      <c r="F409" s="1"/>
      <c r="G409" s="1"/>
      <c r="H409" s="40"/>
      <c r="I409" s="1"/>
      <c r="J409" s="40"/>
      <c r="K409" s="1"/>
      <c r="L409" s="1"/>
      <c r="M409" s="12"/>
      <c r="N409" s="2"/>
      <c r="O409" s="2"/>
      <c r="P409" s="2"/>
      <c r="Q409" s="2"/>
    </row>
    <row r="410">
      <c r="A410" s="9"/>
      <c r="B410" s="48" t="s">
        <v>49</v>
      </c>
      <c r="C410" s="1"/>
      <c r="D410" s="1"/>
      <c r="E410" s="49" t="s">
        <v>417</v>
      </c>
      <c r="F410" s="1"/>
      <c r="G410" s="1"/>
      <c r="H410" s="40"/>
      <c r="I410" s="1"/>
      <c r="J410" s="40"/>
      <c r="K410" s="1"/>
      <c r="L410" s="1"/>
      <c r="M410" s="12"/>
      <c r="N410" s="2"/>
      <c r="O410" s="2"/>
      <c r="P410" s="2"/>
      <c r="Q410" s="2"/>
    </row>
    <row r="411">
      <c r="A411" s="9"/>
      <c r="B411" s="48" t="s">
        <v>50</v>
      </c>
      <c r="C411" s="1"/>
      <c r="D411" s="1"/>
      <c r="E411" s="49" t="s">
        <v>418</v>
      </c>
      <c r="F411" s="1"/>
      <c r="G411" s="1"/>
      <c r="H411" s="40"/>
      <c r="I411" s="1"/>
      <c r="J411" s="40"/>
      <c r="K411" s="1"/>
      <c r="L411" s="1"/>
      <c r="M411" s="12"/>
      <c r="N411" s="2"/>
      <c r="O411" s="2"/>
      <c r="P411" s="2"/>
      <c r="Q411" s="2"/>
    </row>
    <row r="412" thickBot="1">
      <c r="A412" s="9"/>
      <c r="B412" s="50" t="s">
        <v>52</v>
      </c>
      <c r="C412" s="51"/>
      <c r="D412" s="51"/>
      <c r="E412" s="52" t="s">
        <v>53</v>
      </c>
      <c r="F412" s="51"/>
      <c r="G412" s="51"/>
      <c r="H412" s="53"/>
      <c r="I412" s="51"/>
      <c r="J412" s="53"/>
      <c r="K412" s="51"/>
      <c r="L412" s="51"/>
      <c r="M412" s="12"/>
      <c r="N412" s="2"/>
      <c r="O412" s="2"/>
      <c r="P412" s="2"/>
      <c r="Q412" s="2"/>
    </row>
    <row r="413" thickTop="1">
      <c r="A413" s="9"/>
      <c r="B413" s="41">
        <v>72</v>
      </c>
      <c r="C413" s="42" t="s">
        <v>419</v>
      </c>
      <c r="D413" s="42" t="s">
        <v>420</v>
      </c>
      <c r="E413" s="42" t="s">
        <v>421</v>
      </c>
      <c r="F413" s="42" t="s">
        <v>3</v>
      </c>
      <c r="G413" s="43" t="s">
        <v>59</v>
      </c>
      <c r="H413" s="54">
        <v>2</v>
      </c>
      <c r="I413" s="55">
        <f>ROUND(0,2)</f>
        <v>0</v>
      </c>
      <c r="J413" s="56">
        <f>ROUND(I413*H413,2)</f>
        <v>0</v>
      </c>
      <c r="K413" s="57">
        <v>0.20999999999999999</v>
      </c>
      <c r="L413" s="58">
        <f>IF(ISNUMBER(K413),ROUND(J413*(K413+1),2),0)</f>
        <v>0</v>
      </c>
      <c r="M413" s="12"/>
      <c r="N413" s="2"/>
      <c r="O413" s="2"/>
      <c r="P413" s="2"/>
      <c r="Q413" s="33">
        <f>IF(ISNUMBER(K413),IF(H413&gt;0,IF(I413&gt;0,J413,0),0),0)</f>
        <v>0</v>
      </c>
      <c r="R413" s="27">
        <f>IF(ISNUMBER(K413)=FALSE,J413,0)</f>
        <v>0</v>
      </c>
    </row>
    <row r="414">
      <c r="A414" s="9"/>
      <c r="B414" s="48" t="s">
        <v>47</v>
      </c>
      <c r="C414" s="1"/>
      <c r="D414" s="1"/>
      <c r="E414" s="49" t="s">
        <v>422</v>
      </c>
      <c r="F414" s="1"/>
      <c r="G414" s="1"/>
      <c r="H414" s="40"/>
      <c r="I414" s="1"/>
      <c r="J414" s="40"/>
      <c r="K414" s="1"/>
      <c r="L414" s="1"/>
      <c r="M414" s="12"/>
      <c r="N414" s="2"/>
      <c r="O414" s="2"/>
      <c r="P414" s="2"/>
      <c r="Q414" s="2"/>
    </row>
    <row r="415">
      <c r="A415" s="9"/>
      <c r="B415" s="48" t="s">
        <v>49</v>
      </c>
      <c r="C415" s="1"/>
      <c r="D415" s="1"/>
      <c r="E415" s="49" t="s">
        <v>3</v>
      </c>
      <c r="F415" s="1"/>
      <c r="G415" s="1"/>
      <c r="H415" s="40"/>
      <c r="I415" s="1"/>
      <c r="J415" s="40"/>
      <c r="K415" s="1"/>
      <c r="L415" s="1"/>
      <c r="M415" s="12"/>
      <c r="N415" s="2"/>
      <c r="O415" s="2"/>
      <c r="P415" s="2"/>
      <c r="Q415" s="2"/>
    </row>
    <row r="416">
      <c r="A416" s="9"/>
      <c r="B416" s="48" t="s">
        <v>50</v>
      </c>
      <c r="C416" s="1"/>
      <c r="D416" s="1"/>
      <c r="E416" s="49" t="s">
        <v>423</v>
      </c>
      <c r="F416" s="1"/>
      <c r="G416" s="1"/>
      <c r="H416" s="40"/>
      <c r="I416" s="1"/>
      <c r="J416" s="40"/>
      <c r="K416" s="1"/>
      <c r="L416" s="1"/>
      <c r="M416" s="12"/>
      <c r="N416" s="2"/>
      <c r="O416" s="2"/>
      <c r="P416" s="2"/>
      <c r="Q416" s="2"/>
    </row>
    <row r="417" thickBot="1">
      <c r="A417" s="9"/>
      <c r="B417" s="50" t="s">
        <v>52</v>
      </c>
      <c r="C417" s="51"/>
      <c r="D417" s="51"/>
      <c r="E417" s="52" t="s">
        <v>424</v>
      </c>
      <c r="F417" s="51"/>
      <c r="G417" s="51"/>
      <c r="H417" s="53"/>
      <c r="I417" s="51"/>
      <c r="J417" s="53"/>
      <c r="K417" s="51"/>
      <c r="L417" s="51"/>
      <c r="M417" s="12"/>
      <c r="N417" s="2"/>
      <c r="O417" s="2"/>
      <c r="P417" s="2"/>
      <c r="Q417" s="2"/>
    </row>
    <row r="418" thickTop="1">
      <c r="A418" s="9"/>
      <c r="B418" s="41">
        <v>73</v>
      </c>
      <c r="C418" s="42" t="s">
        <v>425</v>
      </c>
      <c r="D418" s="42" t="s">
        <v>3</v>
      </c>
      <c r="E418" s="42" t="s">
        <v>426</v>
      </c>
      <c r="F418" s="42" t="s">
        <v>3</v>
      </c>
      <c r="G418" s="43" t="s">
        <v>59</v>
      </c>
      <c r="H418" s="54">
        <v>2</v>
      </c>
      <c r="I418" s="55">
        <f>ROUND(0,2)</f>
        <v>0</v>
      </c>
      <c r="J418" s="56">
        <f>ROUND(I418*H418,2)</f>
        <v>0</v>
      </c>
      <c r="K418" s="57">
        <v>0.20999999999999999</v>
      </c>
      <c r="L418" s="58">
        <f>IF(ISNUMBER(K418),ROUND(J418*(K418+1),2),0)</f>
        <v>0</v>
      </c>
      <c r="M418" s="12"/>
      <c r="N418" s="2"/>
      <c r="O418" s="2"/>
      <c r="P418" s="2"/>
      <c r="Q418" s="33">
        <f>IF(ISNUMBER(K418),IF(H418&gt;0,IF(I418&gt;0,J418,0),0),0)</f>
        <v>0</v>
      </c>
      <c r="R418" s="27">
        <f>IF(ISNUMBER(K418)=FALSE,J418,0)</f>
        <v>0</v>
      </c>
    </row>
    <row r="419">
      <c r="A419" s="9"/>
      <c r="B419" s="48" t="s">
        <v>47</v>
      </c>
      <c r="C419" s="1"/>
      <c r="D419" s="1"/>
      <c r="E419" s="49" t="s">
        <v>427</v>
      </c>
      <c r="F419" s="1"/>
      <c r="G419" s="1"/>
      <c r="H419" s="40"/>
      <c r="I419" s="1"/>
      <c r="J419" s="40"/>
      <c r="K419" s="1"/>
      <c r="L419" s="1"/>
      <c r="M419" s="12"/>
      <c r="N419" s="2"/>
      <c r="O419" s="2"/>
      <c r="P419" s="2"/>
      <c r="Q419" s="2"/>
    </row>
    <row r="420">
      <c r="A420" s="9"/>
      <c r="B420" s="48" t="s">
        <v>49</v>
      </c>
      <c r="C420" s="1"/>
      <c r="D420" s="1"/>
      <c r="E420" s="49" t="s">
        <v>428</v>
      </c>
      <c r="F420" s="1"/>
      <c r="G420" s="1"/>
      <c r="H420" s="40"/>
      <c r="I420" s="1"/>
      <c r="J420" s="40"/>
      <c r="K420" s="1"/>
      <c r="L420" s="1"/>
      <c r="M420" s="12"/>
      <c r="N420" s="2"/>
      <c r="O420" s="2"/>
      <c r="P420" s="2"/>
      <c r="Q420" s="2"/>
    </row>
    <row r="421">
      <c r="A421" s="9"/>
      <c r="B421" s="48" t="s">
        <v>50</v>
      </c>
      <c r="C421" s="1"/>
      <c r="D421" s="1"/>
      <c r="E421" s="49" t="s">
        <v>429</v>
      </c>
      <c r="F421" s="1"/>
      <c r="G421" s="1"/>
      <c r="H421" s="40"/>
      <c r="I421" s="1"/>
      <c r="J421" s="40"/>
      <c r="K421" s="1"/>
      <c r="L421" s="1"/>
      <c r="M421" s="12"/>
      <c r="N421" s="2"/>
      <c r="O421" s="2"/>
      <c r="P421" s="2"/>
      <c r="Q421" s="2"/>
    </row>
    <row r="422" thickBot="1">
      <c r="A422" s="9"/>
      <c r="B422" s="50" t="s">
        <v>52</v>
      </c>
      <c r="C422" s="51"/>
      <c r="D422" s="51"/>
      <c r="E422" s="52" t="s">
        <v>53</v>
      </c>
      <c r="F422" s="51"/>
      <c r="G422" s="51"/>
      <c r="H422" s="53"/>
      <c r="I422" s="51"/>
      <c r="J422" s="53"/>
      <c r="K422" s="51"/>
      <c r="L422" s="51"/>
      <c r="M422" s="12"/>
      <c r="N422" s="2"/>
      <c r="O422" s="2"/>
      <c r="P422" s="2"/>
      <c r="Q422" s="2"/>
    </row>
    <row r="423" thickTop="1">
      <c r="A423" s="9"/>
      <c r="B423" s="41">
        <v>74</v>
      </c>
      <c r="C423" s="42" t="s">
        <v>430</v>
      </c>
      <c r="D423" s="42" t="s">
        <v>3</v>
      </c>
      <c r="E423" s="42" t="s">
        <v>431</v>
      </c>
      <c r="F423" s="42" t="s">
        <v>3</v>
      </c>
      <c r="G423" s="43" t="s">
        <v>59</v>
      </c>
      <c r="H423" s="54">
        <v>2</v>
      </c>
      <c r="I423" s="55">
        <f>ROUND(0,2)</f>
        <v>0</v>
      </c>
      <c r="J423" s="56">
        <f>ROUND(I423*H423,2)</f>
        <v>0</v>
      </c>
      <c r="K423" s="57">
        <v>0.20999999999999999</v>
      </c>
      <c r="L423" s="58">
        <f>IF(ISNUMBER(K423),ROUND(J423*(K423+1),2),0)</f>
        <v>0</v>
      </c>
      <c r="M423" s="12"/>
      <c r="N423" s="2"/>
      <c r="O423" s="2"/>
      <c r="P423" s="2"/>
      <c r="Q423" s="33">
        <f>IF(ISNUMBER(K423),IF(H423&gt;0,IF(I423&gt;0,J423,0),0),0)</f>
        <v>0</v>
      </c>
      <c r="R423" s="27">
        <f>IF(ISNUMBER(K423)=FALSE,J423,0)</f>
        <v>0</v>
      </c>
    </row>
    <row r="424">
      <c r="A424" s="9"/>
      <c r="B424" s="48" t="s">
        <v>47</v>
      </c>
      <c r="C424" s="1"/>
      <c r="D424" s="1"/>
      <c r="E424" s="49" t="s">
        <v>3</v>
      </c>
      <c r="F424" s="1"/>
      <c r="G424" s="1"/>
      <c r="H424" s="40"/>
      <c r="I424" s="1"/>
      <c r="J424" s="40"/>
      <c r="K424" s="1"/>
      <c r="L424" s="1"/>
      <c r="M424" s="12"/>
      <c r="N424" s="2"/>
      <c r="O424" s="2"/>
      <c r="P424" s="2"/>
      <c r="Q424" s="2"/>
    </row>
    <row r="425">
      <c r="A425" s="9"/>
      <c r="B425" s="48" t="s">
        <v>49</v>
      </c>
      <c r="C425" s="1"/>
      <c r="D425" s="1"/>
      <c r="E425" s="49" t="s">
        <v>428</v>
      </c>
      <c r="F425" s="1"/>
      <c r="G425" s="1"/>
      <c r="H425" s="40"/>
      <c r="I425" s="1"/>
      <c r="J425" s="40"/>
      <c r="K425" s="1"/>
      <c r="L425" s="1"/>
      <c r="M425" s="12"/>
      <c r="N425" s="2"/>
      <c r="O425" s="2"/>
      <c r="P425" s="2"/>
      <c r="Q425" s="2"/>
    </row>
    <row r="426">
      <c r="A426" s="9"/>
      <c r="B426" s="48" t="s">
        <v>50</v>
      </c>
      <c r="C426" s="1"/>
      <c r="D426" s="1"/>
      <c r="E426" s="49" t="s">
        <v>432</v>
      </c>
      <c r="F426" s="1"/>
      <c r="G426" s="1"/>
      <c r="H426" s="40"/>
      <c r="I426" s="1"/>
      <c r="J426" s="40"/>
      <c r="K426" s="1"/>
      <c r="L426" s="1"/>
      <c r="M426" s="12"/>
      <c r="N426" s="2"/>
      <c r="O426" s="2"/>
      <c r="P426" s="2"/>
      <c r="Q426" s="2"/>
    </row>
    <row r="427" thickBot="1">
      <c r="A427" s="9"/>
      <c r="B427" s="50" t="s">
        <v>52</v>
      </c>
      <c r="C427" s="51"/>
      <c r="D427" s="51"/>
      <c r="E427" s="52" t="s">
        <v>53</v>
      </c>
      <c r="F427" s="51"/>
      <c r="G427" s="51"/>
      <c r="H427" s="53"/>
      <c r="I427" s="51"/>
      <c r="J427" s="53"/>
      <c r="K427" s="51"/>
      <c r="L427" s="51"/>
      <c r="M427" s="12"/>
      <c r="N427" s="2"/>
      <c r="O427" s="2"/>
      <c r="P427" s="2"/>
      <c r="Q427" s="2"/>
    </row>
    <row r="428" thickTop="1">
      <c r="A428" s="9"/>
      <c r="B428" s="41">
        <v>75</v>
      </c>
      <c r="C428" s="42" t="s">
        <v>433</v>
      </c>
      <c r="D428" s="42" t="s">
        <v>3</v>
      </c>
      <c r="E428" s="42" t="s">
        <v>434</v>
      </c>
      <c r="F428" s="42" t="s">
        <v>3</v>
      </c>
      <c r="G428" s="43" t="s">
        <v>126</v>
      </c>
      <c r="H428" s="54">
        <v>8.25</v>
      </c>
      <c r="I428" s="55">
        <f>ROUND(0,2)</f>
        <v>0</v>
      </c>
      <c r="J428" s="56">
        <f>ROUND(I428*H428,2)</f>
        <v>0</v>
      </c>
      <c r="K428" s="57">
        <v>0.20999999999999999</v>
      </c>
      <c r="L428" s="58">
        <f>IF(ISNUMBER(K428),ROUND(J428*(K428+1),2),0)</f>
        <v>0</v>
      </c>
      <c r="M428" s="12"/>
      <c r="N428" s="2"/>
      <c r="O428" s="2"/>
      <c r="P428" s="2"/>
      <c r="Q428" s="33">
        <f>IF(ISNUMBER(K428),IF(H428&gt;0,IF(I428&gt;0,J428,0),0),0)</f>
        <v>0</v>
      </c>
      <c r="R428" s="27">
        <f>IF(ISNUMBER(K428)=FALSE,J428,0)</f>
        <v>0</v>
      </c>
    </row>
    <row r="429">
      <c r="A429" s="9"/>
      <c r="B429" s="48" t="s">
        <v>47</v>
      </c>
      <c r="C429" s="1"/>
      <c r="D429" s="1"/>
      <c r="E429" s="49" t="s">
        <v>435</v>
      </c>
      <c r="F429" s="1"/>
      <c r="G429" s="1"/>
      <c r="H429" s="40"/>
      <c r="I429" s="1"/>
      <c r="J429" s="40"/>
      <c r="K429" s="1"/>
      <c r="L429" s="1"/>
      <c r="M429" s="12"/>
      <c r="N429" s="2"/>
      <c r="O429" s="2"/>
      <c r="P429" s="2"/>
      <c r="Q429" s="2"/>
    </row>
    <row r="430">
      <c r="A430" s="9"/>
      <c r="B430" s="48" t="s">
        <v>49</v>
      </c>
      <c r="C430" s="1"/>
      <c r="D430" s="1"/>
      <c r="E430" s="49" t="s">
        <v>436</v>
      </c>
      <c r="F430" s="1"/>
      <c r="G430" s="1"/>
      <c r="H430" s="40"/>
      <c r="I430" s="1"/>
      <c r="J430" s="40"/>
      <c r="K430" s="1"/>
      <c r="L430" s="1"/>
      <c r="M430" s="12"/>
      <c r="N430" s="2"/>
      <c r="O430" s="2"/>
      <c r="P430" s="2"/>
      <c r="Q430" s="2"/>
    </row>
    <row r="431">
      <c r="A431" s="9"/>
      <c r="B431" s="48" t="s">
        <v>50</v>
      </c>
      <c r="C431" s="1"/>
      <c r="D431" s="1"/>
      <c r="E431" s="49" t="s">
        <v>437</v>
      </c>
      <c r="F431" s="1"/>
      <c r="G431" s="1"/>
      <c r="H431" s="40"/>
      <c r="I431" s="1"/>
      <c r="J431" s="40"/>
      <c r="K431" s="1"/>
      <c r="L431" s="1"/>
      <c r="M431" s="12"/>
      <c r="N431" s="2"/>
      <c r="O431" s="2"/>
      <c r="P431" s="2"/>
      <c r="Q431" s="2"/>
    </row>
    <row r="432" thickBot="1">
      <c r="A432" s="9"/>
      <c r="B432" s="50" t="s">
        <v>52</v>
      </c>
      <c r="C432" s="51"/>
      <c r="D432" s="51"/>
      <c r="E432" s="52" t="s">
        <v>53</v>
      </c>
      <c r="F432" s="51"/>
      <c r="G432" s="51"/>
      <c r="H432" s="53"/>
      <c r="I432" s="51"/>
      <c r="J432" s="53"/>
      <c r="K432" s="51"/>
      <c r="L432" s="51"/>
      <c r="M432" s="12"/>
      <c r="N432" s="2"/>
      <c r="O432" s="2"/>
      <c r="P432" s="2"/>
      <c r="Q432" s="2"/>
    </row>
    <row r="433" thickTop="1">
      <c r="A433" s="9"/>
      <c r="B433" s="41">
        <v>76</v>
      </c>
      <c r="C433" s="42" t="s">
        <v>438</v>
      </c>
      <c r="D433" s="42" t="s">
        <v>3</v>
      </c>
      <c r="E433" s="42" t="s">
        <v>439</v>
      </c>
      <c r="F433" s="42" t="s">
        <v>3</v>
      </c>
      <c r="G433" s="43" t="s">
        <v>151</v>
      </c>
      <c r="H433" s="54">
        <v>17.949999999999999</v>
      </c>
      <c r="I433" s="55">
        <f>ROUND(0,2)</f>
        <v>0</v>
      </c>
      <c r="J433" s="56">
        <f>ROUND(I433*H433,2)</f>
        <v>0</v>
      </c>
      <c r="K433" s="57">
        <v>0.20999999999999999</v>
      </c>
      <c r="L433" s="58">
        <f>IF(ISNUMBER(K433),ROUND(J433*(K433+1),2),0)</f>
        <v>0</v>
      </c>
      <c r="M433" s="12"/>
      <c r="N433" s="2"/>
      <c r="O433" s="2"/>
      <c r="P433" s="2"/>
      <c r="Q433" s="33">
        <f>IF(ISNUMBER(K433),IF(H433&gt;0,IF(I433&gt;0,J433,0),0),0)</f>
        <v>0</v>
      </c>
      <c r="R433" s="27">
        <f>IF(ISNUMBER(K433)=FALSE,J433,0)</f>
        <v>0</v>
      </c>
    </row>
    <row r="434">
      <c r="A434" s="9"/>
      <c r="B434" s="48" t="s">
        <v>47</v>
      </c>
      <c r="C434" s="1"/>
      <c r="D434" s="1"/>
      <c r="E434" s="49" t="s">
        <v>440</v>
      </c>
      <c r="F434" s="1"/>
      <c r="G434" s="1"/>
      <c r="H434" s="40"/>
      <c r="I434" s="1"/>
      <c r="J434" s="40"/>
      <c r="K434" s="1"/>
      <c r="L434" s="1"/>
      <c r="M434" s="12"/>
      <c r="N434" s="2"/>
      <c r="O434" s="2"/>
      <c r="P434" s="2"/>
      <c r="Q434" s="2"/>
    </row>
    <row r="435">
      <c r="A435" s="9"/>
      <c r="B435" s="48" t="s">
        <v>49</v>
      </c>
      <c r="C435" s="1"/>
      <c r="D435" s="1"/>
      <c r="E435" s="49" t="s">
        <v>441</v>
      </c>
      <c r="F435" s="1"/>
      <c r="G435" s="1"/>
      <c r="H435" s="40"/>
      <c r="I435" s="1"/>
      <c r="J435" s="40"/>
      <c r="K435" s="1"/>
      <c r="L435" s="1"/>
      <c r="M435" s="12"/>
      <c r="N435" s="2"/>
      <c r="O435" s="2"/>
      <c r="P435" s="2"/>
      <c r="Q435" s="2"/>
    </row>
    <row r="436">
      <c r="A436" s="9"/>
      <c r="B436" s="48" t="s">
        <v>50</v>
      </c>
      <c r="C436" s="1"/>
      <c r="D436" s="1"/>
      <c r="E436" s="49" t="s">
        <v>442</v>
      </c>
      <c r="F436" s="1"/>
      <c r="G436" s="1"/>
      <c r="H436" s="40"/>
      <c r="I436" s="1"/>
      <c r="J436" s="40"/>
      <c r="K436" s="1"/>
      <c r="L436" s="1"/>
      <c r="M436" s="12"/>
      <c r="N436" s="2"/>
      <c r="O436" s="2"/>
      <c r="P436" s="2"/>
      <c r="Q436" s="2"/>
    </row>
    <row r="437" thickBot="1">
      <c r="A437" s="9"/>
      <c r="B437" s="50" t="s">
        <v>52</v>
      </c>
      <c r="C437" s="51"/>
      <c r="D437" s="51"/>
      <c r="E437" s="52" t="s">
        <v>53</v>
      </c>
      <c r="F437" s="51"/>
      <c r="G437" s="51"/>
      <c r="H437" s="53"/>
      <c r="I437" s="51"/>
      <c r="J437" s="53"/>
      <c r="K437" s="51"/>
      <c r="L437" s="51"/>
      <c r="M437" s="12"/>
      <c r="N437" s="2"/>
      <c r="O437" s="2"/>
      <c r="P437" s="2"/>
      <c r="Q437" s="2"/>
    </row>
    <row r="438" thickTop="1">
      <c r="A438" s="9"/>
      <c r="B438" s="41">
        <v>77</v>
      </c>
      <c r="C438" s="42" t="s">
        <v>443</v>
      </c>
      <c r="D438" s="42" t="s">
        <v>3</v>
      </c>
      <c r="E438" s="42" t="s">
        <v>444</v>
      </c>
      <c r="F438" s="42" t="s">
        <v>3</v>
      </c>
      <c r="G438" s="43" t="s">
        <v>151</v>
      </c>
      <c r="H438" s="54">
        <v>12</v>
      </c>
      <c r="I438" s="55">
        <f>ROUND(0,2)</f>
        <v>0</v>
      </c>
      <c r="J438" s="56">
        <f>ROUND(I438*H438,2)</f>
        <v>0</v>
      </c>
      <c r="K438" s="57">
        <v>0.20999999999999999</v>
      </c>
      <c r="L438" s="58">
        <f>IF(ISNUMBER(K438),ROUND(J438*(K438+1),2),0)</f>
        <v>0</v>
      </c>
      <c r="M438" s="12"/>
      <c r="N438" s="2"/>
      <c r="O438" s="2"/>
      <c r="P438" s="2"/>
      <c r="Q438" s="33">
        <f>IF(ISNUMBER(K438),IF(H438&gt;0,IF(I438&gt;0,J438,0),0),0)</f>
        <v>0</v>
      </c>
      <c r="R438" s="27">
        <f>IF(ISNUMBER(K438)=FALSE,J438,0)</f>
        <v>0</v>
      </c>
    </row>
    <row r="439">
      <c r="A439" s="9"/>
      <c r="B439" s="48" t="s">
        <v>47</v>
      </c>
      <c r="C439" s="1"/>
      <c r="D439" s="1"/>
      <c r="E439" s="49" t="s">
        <v>445</v>
      </c>
      <c r="F439" s="1"/>
      <c r="G439" s="1"/>
      <c r="H439" s="40"/>
      <c r="I439" s="1"/>
      <c r="J439" s="40"/>
      <c r="K439" s="1"/>
      <c r="L439" s="1"/>
      <c r="M439" s="12"/>
      <c r="N439" s="2"/>
      <c r="O439" s="2"/>
      <c r="P439" s="2"/>
      <c r="Q439" s="2"/>
    </row>
    <row r="440">
      <c r="A440" s="9"/>
      <c r="B440" s="48" t="s">
        <v>49</v>
      </c>
      <c r="C440" s="1"/>
      <c r="D440" s="1"/>
      <c r="E440" s="49" t="s">
        <v>446</v>
      </c>
      <c r="F440" s="1"/>
      <c r="G440" s="1"/>
      <c r="H440" s="40"/>
      <c r="I440" s="1"/>
      <c r="J440" s="40"/>
      <c r="K440" s="1"/>
      <c r="L440" s="1"/>
      <c r="M440" s="12"/>
      <c r="N440" s="2"/>
      <c r="O440" s="2"/>
      <c r="P440" s="2"/>
      <c r="Q440" s="2"/>
    </row>
    <row r="441">
      <c r="A441" s="9"/>
      <c r="B441" s="48" t="s">
        <v>50</v>
      </c>
      <c r="C441" s="1"/>
      <c r="D441" s="1"/>
      <c r="E441" s="49" t="s">
        <v>447</v>
      </c>
      <c r="F441" s="1"/>
      <c r="G441" s="1"/>
      <c r="H441" s="40"/>
      <c r="I441" s="1"/>
      <c r="J441" s="40"/>
      <c r="K441" s="1"/>
      <c r="L441" s="1"/>
      <c r="M441" s="12"/>
      <c r="N441" s="2"/>
      <c r="O441" s="2"/>
      <c r="P441" s="2"/>
      <c r="Q441" s="2"/>
    </row>
    <row r="442" thickBot="1">
      <c r="A442" s="9"/>
      <c r="B442" s="50" t="s">
        <v>52</v>
      </c>
      <c r="C442" s="51"/>
      <c r="D442" s="51"/>
      <c r="E442" s="52" t="s">
        <v>53</v>
      </c>
      <c r="F442" s="51"/>
      <c r="G442" s="51"/>
      <c r="H442" s="53"/>
      <c r="I442" s="51"/>
      <c r="J442" s="53"/>
      <c r="K442" s="51"/>
      <c r="L442" s="51"/>
      <c r="M442" s="12"/>
      <c r="N442" s="2"/>
      <c r="O442" s="2"/>
      <c r="P442" s="2"/>
      <c r="Q442" s="2"/>
    </row>
    <row r="443" thickTop="1">
      <c r="A443" s="9"/>
      <c r="B443" s="41">
        <v>78</v>
      </c>
      <c r="C443" s="42" t="s">
        <v>448</v>
      </c>
      <c r="D443" s="42" t="s">
        <v>3</v>
      </c>
      <c r="E443" s="42" t="s">
        <v>449</v>
      </c>
      <c r="F443" s="42" t="s">
        <v>3</v>
      </c>
      <c r="G443" s="43" t="s">
        <v>151</v>
      </c>
      <c r="H443" s="54">
        <v>9.5</v>
      </c>
      <c r="I443" s="55">
        <f>ROUND(0,2)</f>
        <v>0</v>
      </c>
      <c r="J443" s="56">
        <f>ROUND(I443*H443,2)</f>
        <v>0</v>
      </c>
      <c r="K443" s="57">
        <v>0.20999999999999999</v>
      </c>
      <c r="L443" s="58">
        <f>IF(ISNUMBER(K443),ROUND(J443*(K443+1),2),0)</f>
        <v>0</v>
      </c>
      <c r="M443" s="12"/>
      <c r="N443" s="2"/>
      <c r="O443" s="2"/>
      <c r="P443" s="2"/>
      <c r="Q443" s="33">
        <f>IF(ISNUMBER(K443),IF(H443&gt;0,IF(I443&gt;0,J443,0),0),0)</f>
        <v>0</v>
      </c>
      <c r="R443" s="27">
        <f>IF(ISNUMBER(K443)=FALSE,J443,0)</f>
        <v>0</v>
      </c>
    </row>
    <row r="444">
      <c r="A444" s="9"/>
      <c r="B444" s="48" t="s">
        <v>47</v>
      </c>
      <c r="C444" s="1"/>
      <c r="D444" s="1"/>
      <c r="E444" s="49" t="s">
        <v>450</v>
      </c>
      <c r="F444" s="1"/>
      <c r="G444" s="1"/>
      <c r="H444" s="40"/>
      <c r="I444" s="1"/>
      <c r="J444" s="40"/>
      <c r="K444" s="1"/>
      <c r="L444" s="1"/>
      <c r="M444" s="12"/>
      <c r="N444" s="2"/>
      <c r="O444" s="2"/>
      <c r="P444" s="2"/>
      <c r="Q444" s="2"/>
    </row>
    <row r="445">
      <c r="A445" s="9"/>
      <c r="B445" s="48" t="s">
        <v>49</v>
      </c>
      <c r="C445" s="1"/>
      <c r="D445" s="1"/>
      <c r="E445" s="49" t="s">
        <v>451</v>
      </c>
      <c r="F445" s="1"/>
      <c r="G445" s="1"/>
      <c r="H445" s="40"/>
      <c r="I445" s="1"/>
      <c r="J445" s="40"/>
      <c r="K445" s="1"/>
      <c r="L445" s="1"/>
      <c r="M445" s="12"/>
      <c r="N445" s="2"/>
      <c r="O445" s="2"/>
      <c r="P445" s="2"/>
      <c r="Q445" s="2"/>
    </row>
    <row r="446">
      <c r="A446" s="9"/>
      <c r="B446" s="48" t="s">
        <v>50</v>
      </c>
      <c r="C446" s="1"/>
      <c r="D446" s="1"/>
      <c r="E446" s="49" t="s">
        <v>452</v>
      </c>
      <c r="F446" s="1"/>
      <c r="G446" s="1"/>
      <c r="H446" s="40"/>
      <c r="I446" s="1"/>
      <c r="J446" s="40"/>
      <c r="K446" s="1"/>
      <c r="L446" s="1"/>
      <c r="M446" s="12"/>
      <c r="N446" s="2"/>
      <c r="O446" s="2"/>
      <c r="P446" s="2"/>
      <c r="Q446" s="2"/>
    </row>
    <row r="447" thickBot="1">
      <c r="A447" s="9"/>
      <c r="B447" s="50" t="s">
        <v>52</v>
      </c>
      <c r="C447" s="51"/>
      <c r="D447" s="51"/>
      <c r="E447" s="52" t="s">
        <v>53</v>
      </c>
      <c r="F447" s="51"/>
      <c r="G447" s="51"/>
      <c r="H447" s="53"/>
      <c r="I447" s="51"/>
      <c r="J447" s="53"/>
      <c r="K447" s="51"/>
      <c r="L447" s="51"/>
      <c r="M447" s="12"/>
      <c r="N447" s="2"/>
      <c r="O447" s="2"/>
      <c r="P447" s="2"/>
      <c r="Q447" s="2"/>
    </row>
    <row r="448" thickTop="1">
      <c r="A448" s="9"/>
      <c r="B448" s="41">
        <v>79</v>
      </c>
      <c r="C448" s="42" t="s">
        <v>453</v>
      </c>
      <c r="D448" s="42" t="s">
        <v>3</v>
      </c>
      <c r="E448" s="42" t="s">
        <v>454</v>
      </c>
      <c r="F448" s="42" t="s">
        <v>3</v>
      </c>
      <c r="G448" s="43" t="s">
        <v>151</v>
      </c>
      <c r="H448" s="54">
        <v>57.5</v>
      </c>
      <c r="I448" s="55">
        <f>ROUND(0,2)</f>
        <v>0</v>
      </c>
      <c r="J448" s="56">
        <f>ROUND(I448*H448,2)</f>
        <v>0</v>
      </c>
      <c r="K448" s="57">
        <v>0.20999999999999999</v>
      </c>
      <c r="L448" s="58">
        <f>IF(ISNUMBER(K448),ROUND(J448*(K448+1),2),0)</f>
        <v>0</v>
      </c>
      <c r="M448" s="12"/>
      <c r="N448" s="2"/>
      <c r="O448" s="2"/>
      <c r="P448" s="2"/>
      <c r="Q448" s="33">
        <f>IF(ISNUMBER(K448),IF(H448&gt;0,IF(I448&gt;0,J448,0),0),0)</f>
        <v>0</v>
      </c>
      <c r="R448" s="27">
        <f>IF(ISNUMBER(K448)=FALSE,J448,0)</f>
        <v>0</v>
      </c>
    </row>
    <row r="449">
      <c r="A449" s="9"/>
      <c r="B449" s="48" t="s">
        <v>47</v>
      </c>
      <c r="C449" s="1"/>
      <c r="D449" s="1"/>
      <c r="E449" s="49" t="s">
        <v>3</v>
      </c>
      <c r="F449" s="1"/>
      <c r="G449" s="1"/>
      <c r="H449" s="40"/>
      <c r="I449" s="1"/>
      <c r="J449" s="40"/>
      <c r="K449" s="1"/>
      <c r="L449" s="1"/>
      <c r="M449" s="12"/>
      <c r="N449" s="2"/>
      <c r="O449" s="2"/>
      <c r="P449" s="2"/>
      <c r="Q449" s="2"/>
    </row>
    <row r="450">
      <c r="A450" s="9"/>
      <c r="B450" s="48" t="s">
        <v>49</v>
      </c>
      <c r="C450" s="1"/>
      <c r="D450" s="1"/>
      <c r="E450" s="49" t="s">
        <v>455</v>
      </c>
      <c r="F450" s="1"/>
      <c r="G450" s="1"/>
      <c r="H450" s="40"/>
      <c r="I450" s="1"/>
      <c r="J450" s="40"/>
      <c r="K450" s="1"/>
      <c r="L450" s="1"/>
      <c r="M450" s="12"/>
      <c r="N450" s="2"/>
      <c r="O450" s="2"/>
      <c r="P450" s="2"/>
      <c r="Q450" s="2"/>
    </row>
    <row r="451">
      <c r="A451" s="9"/>
      <c r="B451" s="48" t="s">
        <v>50</v>
      </c>
      <c r="C451" s="1"/>
      <c r="D451" s="1"/>
      <c r="E451" s="49" t="s">
        <v>456</v>
      </c>
      <c r="F451" s="1"/>
      <c r="G451" s="1"/>
      <c r="H451" s="40"/>
      <c r="I451" s="1"/>
      <c r="J451" s="40"/>
      <c r="K451" s="1"/>
      <c r="L451" s="1"/>
      <c r="M451" s="12"/>
      <c r="N451" s="2"/>
      <c r="O451" s="2"/>
      <c r="P451" s="2"/>
      <c r="Q451" s="2"/>
    </row>
    <row r="452" thickBot="1">
      <c r="A452" s="9"/>
      <c r="B452" s="50" t="s">
        <v>52</v>
      </c>
      <c r="C452" s="51"/>
      <c r="D452" s="51"/>
      <c r="E452" s="52" t="s">
        <v>53</v>
      </c>
      <c r="F452" s="51"/>
      <c r="G452" s="51"/>
      <c r="H452" s="53"/>
      <c r="I452" s="51"/>
      <c r="J452" s="53"/>
      <c r="K452" s="51"/>
      <c r="L452" s="51"/>
      <c r="M452" s="12"/>
      <c r="N452" s="2"/>
      <c r="O452" s="2"/>
      <c r="P452" s="2"/>
      <c r="Q452" s="2"/>
    </row>
    <row r="453" thickTop="1">
      <c r="A453" s="9"/>
      <c r="B453" s="41">
        <v>80</v>
      </c>
      <c r="C453" s="42" t="s">
        <v>457</v>
      </c>
      <c r="D453" s="42" t="s">
        <v>3</v>
      </c>
      <c r="E453" s="42" t="s">
        <v>458</v>
      </c>
      <c r="F453" s="42" t="s">
        <v>3</v>
      </c>
      <c r="G453" s="43" t="s">
        <v>151</v>
      </c>
      <c r="H453" s="54">
        <v>36</v>
      </c>
      <c r="I453" s="55">
        <f>ROUND(0,2)</f>
        <v>0</v>
      </c>
      <c r="J453" s="56">
        <f>ROUND(I453*H453,2)</f>
        <v>0</v>
      </c>
      <c r="K453" s="57">
        <v>0.20999999999999999</v>
      </c>
      <c r="L453" s="58">
        <f>IF(ISNUMBER(K453),ROUND(J453*(K453+1),2),0)</f>
        <v>0</v>
      </c>
      <c r="M453" s="12"/>
      <c r="N453" s="2"/>
      <c r="O453" s="2"/>
      <c r="P453" s="2"/>
      <c r="Q453" s="33">
        <f>IF(ISNUMBER(K453),IF(H453&gt;0,IF(I453&gt;0,J453,0),0),0)</f>
        <v>0</v>
      </c>
      <c r="R453" s="27">
        <f>IF(ISNUMBER(K453)=FALSE,J453,0)</f>
        <v>0</v>
      </c>
    </row>
    <row r="454">
      <c r="A454" s="9"/>
      <c r="B454" s="48" t="s">
        <v>47</v>
      </c>
      <c r="C454" s="1"/>
      <c r="D454" s="1"/>
      <c r="E454" s="49" t="s">
        <v>3</v>
      </c>
      <c r="F454" s="1"/>
      <c r="G454" s="1"/>
      <c r="H454" s="40"/>
      <c r="I454" s="1"/>
      <c r="J454" s="40"/>
      <c r="K454" s="1"/>
      <c r="L454" s="1"/>
      <c r="M454" s="12"/>
      <c r="N454" s="2"/>
      <c r="O454" s="2"/>
      <c r="P454" s="2"/>
      <c r="Q454" s="2"/>
    </row>
    <row r="455">
      <c r="A455" s="9"/>
      <c r="B455" s="48" t="s">
        <v>49</v>
      </c>
      <c r="C455" s="1"/>
      <c r="D455" s="1"/>
      <c r="E455" s="49" t="s">
        <v>459</v>
      </c>
      <c r="F455" s="1"/>
      <c r="G455" s="1"/>
      <c r="H455" s="40"/>
      <c r="I455" s="1"/>
      <c r="J455" s="40"/>
      <c r="K455" s="1"/>
      <c r="L455" s="1"/>
      <c r="M455" s="12"/>
      <c r="N455" s="2"/>
      <c r="O455" s="2"/>
      <c r="P455" s="2"/>
      <c r="Q455" s="2"/>
    </row>
    <row r="456">
      <c r="A456" s="9"/>
      <c r="B456" s="48" t="s">
        <v>50</v>
      </c>
      <c r="C456" s="1"/>
      <c r="D456" s="1"/>
      <c r="E456" s="49" t="s">
        <v>460</v>
      </c>
      <c r="F456" s="1"/>
      <c r="G456" s="1"/>
      <c r="H456" s="40"/>
      <c r="I456" s="1"/>
      <c r="J456" s="40"/>
      <c r="K456" s="1"/>
      <c r="L456" s="1"/>
      <c r="M456" s="12"/>
      <c r="N456" s="2"/>
      <c r="O456" s="2"/>
      <c r="P456" s="2"/>
      <c r="Q456" s="2"/>
    </row>
    <row r="457" thickBot="1">
      <c r="A457" s="9"/>
      <c r="B457" s="50" t="s">
        <v>52</v>
      </c>
      <c r="C457" s="51"/>
      <c r="D457" s="51"/>
      <c r="E457" s="52" t="s">
        <v>53</v>
      </c>
      <c r="F457" s="51"/>
      <c r="G457" s="51"/>
      <c r="H457" s="53"/>
      <c r="I457" s="51"/>
      <c r="J457" s="53"/>
      <c r="K457" s="51"/>
      <c r="L457" s="51"/>
      <c r="M457" s="12"/>
      <c r="N457" s="2"/>
      <c r="O457" s="2"/>
      <c r="P457" s="2"/>
      <c r="Q457" s="2"/>
    </row>
    <row r="458" thickTop="1">
      <c r="A458" s="9"/>
      <c r="B458" s="41">
        <v>81</v>
      </c>
      <c r="C458" s="42" t="s">
        <v>461</v>
      </c>
      <c r="D458" s="42" t="s">
        <v>3</v>
      </c>
      <c r="E458" s="42" t="s">
        <v>462</v>
      </c>
      <c r="F458" s="42" t="s">
        <v>3</v>
      </c>
      <c r="G458" s="43" t="s">
        <v>264</v>
      </c>
      <c r="H458" s="54">
        <v>461.88299999999998</v>
      </c>
      <c r="I458" s="55">
        <f>ROUND(0,2)</f>
        <v>0</v>
      </c>
      <c r="J458" s="56">
        <f>ROUND(I458*H458,2)</f>
        <v>0</v>
      </c>
      <c r="K458" s="57">
        <v>0.20999999999999999</v>
      </c>
      <c r="L458" s="58">
        <f>IF(ISNUMBER(K458),ROUND(J458*(K458+1),2),0)</f>
        <v>0</v>
      </c>
      <c r="M458" s="12"/>
      <c r="N458" s="2"/>
      <c r="O458" s="2"/>
      <c r="P458" s="2"/>
      <c r="Q458" s="33">
        <f>IF(ISNUMBER(K458),IF(H458&gt;0,IF(I458&gt;0,J458,0),0),0)</f>
        <v>0</v>
      </c>
      <c r="R458" s="27">
        <f>IF(ISNUMBER(K458)=FALSE,J458,0)</f>
        <v>0</v>
      </c>
    </row>
    <row r="459">
      <c r="A459" s="9"/>
      <c r="B459" s="48" t="s">
        <v>47</v>
      </c>
      <c r="C459" s="1"/>
      <c r="D459" s="1"/>
      <c r="E459" s="49" t="s">
        <v>463</v>
      </c>
      <c r="F459" s="1"/>
      <c r="G459" s="1"/>
      <c r="H459" s="40"/>
      <c r="I459" s="1"/>
      <c r="J459" s="40"/>
      <c r="K459" s="1"/>
      <c r="L459" s="1"/>
      <c r="M459" s="12"/>
      <c r="N459" s="2"/>
      <c r="O459" s="2"/>
      <c r="P459" s="2"/>
      <c r="Q459" s="2"/>
    </row>
    <row r="460">
      <c r="A460" s="9"/>
      <c r="B460" s="48" t="s">
        <v>49</v>
      </c>
      <c r="C460" s="1"/>
      <c r="D460" s="1"/>
      <c r="E460" s="49" t="s">
        <v>464</v>
      </c>
      <c r="F460" s="1"/>
      <c r="G460" s="1"/>
      <c r="H460" s="40"/>
      <c r="I460" s="1"/>
      <c r="J460" s="40"/>
      <c r="K460" s="1"/>
      <c r="L460" s="1"/>
      <c r="M460" s="12"/>
      <c r="N460" s="2"/>
      <c r="O460" s="2"/>
      <c r="P460" s="2"/>
      <c r="Q460" s="2"/>
    </row>
    <row r="461">
      <c r="A461" s="9"/>
      <c r="B461" s="48" t="s">
        <v>50</v>
      </c>
      <c r="C461" s="1"/>
      <c r="D461" s="1"/>
      <c r="E461" s="49" t="s">
        <v>465</v>
      </c>
      <c r="F461" s="1"/>
      <c r="G461" s="1"/>
      <c r="H461" s="40"/>
      <c r="I461" s="1"/>
      <c r="J461" s="40"/>
      <c r="K461" s="1"/>
      <c r="L461" s="1"/>
      <c r="M461" s="12"/>
      <c r="N461" s="2"/>
      <c r="O461" s="2"/>
      <c r="P461" s="2"/>
      <c r="Q461" s="2"/>
    </row>
    <row r="462" thickBot="1">
      <c r="A462" s="9"/>
      <c r="B462" s="50" t="s">
        <v>52</v>
      </c>
      <c r="C462" s="51"/>
      <c r="D462" s="51"/>
      <c r="E462" s="52" t="s">
        <v>53</v>
      </c>
      <c r="F462" s="51"/>
      <c r="G462" s="51"/>
      <c r="H462" s="53"/>
      <c r="I462" s="51"/>
      <c r="J462" s="53"/>
      <c r="K462" s="51"/>
      <c r="L462" s="51"/>
      <c r="M462" s="12"/>
      <c r="N462" s="2"/>
      <c r="O462" s="2"/>
      <c r="P462" s="2"/>
      <c r="Q462" s="2"/>
    </row>
    <row r="463" thickTop="1">
      <c r="A463" s="9"/>
      <c r="B463" s="41">
        <v>82</v>
      </c>
      <c r="C463" s="42" t="s">
        <v>466</v>
      </c>
      <c r="D463" s="42" t="s">
        <v>3</v>
      </c>
      <c r="E463" s="42" t="s">
        <v>467</v>
      </c>
      <c r="F463" s="42" t="s">
        <v>3</v>
      </c>
      <c r="G463" s="43" t="s">
        <v>140</v>
      </c>
      <c r="H463" s="54">
        <v>281.19</v>
      </c>
      <c r="I463" s="55">
        <f>ROUND(0,2)</f>
        <v>0</v>
      </c>
      <c r="J463" s="56">
        <f>ROUND(I463*H463,2)</f>
        <v>0</v>
      </c>
      <c r="K463" s="57">
        <v>0.20999999999999999</v>
      </c>
      <c r="L463" s="58">
        <f>IF(ISNUMBER(K463),ROUND(J463*(K463+1),2),0)</f>
        <v>0</v>
      </c>
      <c r="M463" s="12"/>
      <c r="N463" s="2"/>
      <c r="O463" s="2"/>
      <c r="P463" s="2"/>
      <c r="Q463" s="33">
        <f>IF(ISNUMBER(K463),IF(H463&gt;0,IF(I463&gt;0,J463,0),0),0)</f>
        <v>0</v>
      </c>
      <c r="R463" s="27">
        <f>IF(ISNUMBER(K463)=FALSE,J463,0)</f>
        <v>0</v>
      </c>
    </row>
    <row r="464">
      <c r="A464" s="9"/>
      <c r="B464" s="48" t="s">
        <v>47</v>
      </c>
      <c r="C464" s="1"/>
      <c r="D464" s="1"/>
      <c r="E464" s="49" t="s">
        <v>468</v>
      </c>
      <c r="F464" s="1"/>
      <c r="G464" s="1"/>
      <c r="H464" s="40"/>
      <c r="I464" s="1"/>
      <c r="J464" s="40"/>
      <c r="K464" s="1"/>
      <c r="L464" s="1"/>
      <c r="M464" s="12"/>
      <c r="N464" s="2"/>
      <c r="O464" s="2"/>
      <c r="P464" s="2"/>
      <c r="Q464" s="2"/>
    </row>
    <row r="465">
      <c r="A465" s="9"/>
      <c r="B465" s="48" t="s">
        <v>49</v>
      </c>
      <c r="C465" s="1"/>
      <c r="D465" s="1"/>
      <c r="E465" s="49" t="s">
        <v>469</v>
      </c>
      <c r="F465" s="1"/>
      <c r="G465" s="1"/>
      <c r="H465" s="40"/>
      <c r="I465" s="1"/>
      <c r="J465" s="40"/>
      <c r="K465" s="1"/>
      <c r="L465" s="1"/>
      <c r="M465" s="12"/>
      <c r="N465" s="2"/>
      <c r="O465" s="2"/>
      <c r="P465" s="2"/>
      <c r="Q465" s="2"/>
    </row>
    <row r="466">
      <c r="A466" s="9"/>
      <c r="B466" s="48" t="s">
        <v>50</v>
      </c>
      <c r="C466" s="1"/>
      <c r="D466" s="1"/>
      <c r="E466" s="49" t="s">
        <v>470</v>
      </c>
      <c r="F466" s="1"/>
      <c r="G466" s="1"/>
      <c r="H466" s="40"/>
      <c r="I466" s="1"/>
      <c r="J466" s="40"/>
      <c r="K466" s="1"/>
      <c r="L466" s="1"/>
      <c r="M466" s="12"/>
      <c r="N466" s="2"/>
      <c r="O466" s="2"/>
      <c r="P466" s="2"/>
      <c r="Q466" s="2"/>
    </row>
    <row r="467" thickBot="1">
      <c r="A467" s="9"/>
      <c r="B467" s="50" t="s">
        <v>52</v>
      </c>
      <c r="C467" s="51"/>
      <c r="D467" s="51"/>
      <c r="E467" s="52" t="s">
        <v>53</v>
      </c>
      <c r="F467" s="51"/>
      <c r="G467" s="51"/>
      <c r="H467" s="53"/>
      <c r="I467" s="51"/>
      <c r="J467" s="53"/>
      <c r="K467" s="51"/>
      <c r="L467" s="51"/>
      <c r="M467" s="12"/>
      <c r="N467" s="2"/>
      <c r="O467" s="2"/>
      <c r="P467" s="2"/>
      <c r="Q467" s="2"/>
    </row>
    <row r="468" thickTop="1">
      <c r="A468" s="9"/>
      <c r="B468" s="41">
        <v>83</v>
      </c>
      <c r="C468" s="42" t="s">
        <v>471</v>
      </c>
      <c r="D468" s="42" t="s">
        <v>3</v>
      </c>
      <c r="E468" s="42" t="s">
        <v>472</v>
      </c>
      <c r="F468" s="42" t="s">
        <v>3</v>
      </c>
      <c r="G468" s="43" t="s">
        <v>140</v>
      </c>
      <c r="H468" s="54">
        <v>4.6870000000000003</v>
      </c>
      <c r="I468" s="55">
        <f>ROUND(0,2)</f>
        <v>0</v>
      </c>
      <c r="J468" s="56">
        <f>ROUND(I468*H468,2)</f>
        <v>0</v>
      </c>
      <c r="K468" s="57">
        <v>0.20999999999999999</v>
      </c>
      <c r="L468" s="58">
        <f>IF(ISNUMBER(K468),ROUND(J468*(K468+1),2),0)</f>
        <v>0</v>
      </c>
      <c r="M468" s="12"/>
      <c r="N468" s="2"/>
      <c r="O468" s="2"/>
      <c r="P468" s="2"/>
      <c r="Q468" s="33">
        <f>IF(ISNUMBER(K468),IF(H468&gt;0,IF(I468&gt;0,J468,0),0),0)</f>
        <v>0</v>
      </c>
      <c r="R468" s="27">
        <f>IF(ISNUMBER(K468)=FALSE,J468,0)</f>
        <v>0</v>
      </c>
    </row>
    <row r="469">
      <c r="A469" s="9"/>
      <c r="B469" s="48" t="s">
        <v>47</v>
      </c>
      <c r="C469" s="1"/>
      <c r="D469" s="1"/>
      <c r="E469" s="49" t="s">
        <v>473</v>
      </c>
      <c r="F469" s="1"/>
      <c r="G469" s="1"/>
      <c r="H469" s="40"/>
      <c r="I469" s="1"/>
      <c r="J469" s="40"/>
      <c r="K469" s="1"/>
      <c r="L469" s="1"/>
      <c r="M469" s="12"/>
      <c r="N469" s="2"/>
      <c r="O469" s="2"/>
      <c r="P469" s="2"/>
      <c r="Q469" s="2"/>
    </row>
    <row r="470">
      <c r="A470" s="9"/>
      <c r="B470" s="48" t="s">
        <v>49</v>
      </c>
      <c r="C470" s="1"/>
      <c r="D470" s="1"/>
      <c r="E470" s="49" t="s">
        <v>474</v>
      </c>
      <c r="F470" s="1"/>
      <c r="G470" s="1"/>
      <c r="H470" s="40"/>
      <c r="I470" s="1"/>
      <c r="J470" s="40"/>
      <c r="K470" s="1"/>
      <c r="L470" s="1"/>
      <c r="M470" s="12"/>
      <c r="N470" s="2"/>
      <c r="O470" s="2"/>
      <c r="P470" s="2"/>
      <c r="Q470" s="2"/>
    </row>
    <row r="471">
      <c r="A471" s="9"/>
      <c r="B471" s="48" t="s">
        <v>50</v>
      </c>
      <c r="C471" s="1"/>
      <c r="D471" s="1"/>
      <c r="E471" s="49" t="s">
        <v>470</v>
      </c>
      <c r="F471" s="1"/>
      <c r="G471" s="1"/>
      <c r="H471" s="40"/>
      <c r="I471" s="1"/>
      <c r="J471" s="40"/>
      <c r="K471" s="1"/>
      <c r="L471" s="1"/>
      <c r="M471" s="12"/>
      <c r="N471" s="2"/>
      <c r="O471" s="2"/>
      <c r="P471" s="2"/>
      <c r="Q471" s="2"/>
    </row>
    <row r="472" thickBot="1">
      <c r="A472" s="9"/>
      <c r="B472" s="50" t="s">
        <v>52</v>
      </c>
      <c r="C472" s="51"/>
      <c r="D472" s="51"/>
      <c r="E472" s="52" t="s">
        <v>53</v>
      </c>
      <c r="F472" s="51"/>
      <c r="G472" s="51"/>
      <c r="H472" s="53"/>
      <c r="I472" s="51"/>
      <c r="J472" s="53"/>
      <c r="K472" s="51"/>
      <c r="L472" s="51"/>
      <c r="M472" s="12"/>
      <c r="N472" s="2"/>
      <c r="O472" s="2"/>
      <c r="P472" s="2"/>
      <c r="Q472" s="2"/>
    </row>
    <row r="473" thickTop="1" thickBot="1" ht="25" customHeight="1">
      <c r="A473" s="9"/>
      <c r="B473" s="1"/>
      <c r="C473" s="59">
        <v>9</v>
      </c>
      <c r="D473" s="1"/>
      <c r="E473" s="59" t="s">
        <v>103</v>
      </c>
      <c r="F473" s="1"/>
      <c r="G473" s="60" t="s">
        <v>84</v>
      </c>
      <c r="H473" s="61">
        <f>J393+J398+J403+J408+J413+J418+J423+J428+J433+J438+J443+J448+J453+J458+J463+J468</f>
        <v>0</v>
      </c>
      <c r="I473" s="60" t="s">
        <v>85</v>
      </c>
      <c r="J473" s="62">
        <f>(L473-H473)</f>
        <v>0</v>
      </c>
      <c r="K473" s="60" t="s">
        <v>86</v>
      </c>
      <c r="L473" s="63">
        <f>L393+L398+L403+L408+L413+L418+L423+L428+L433+L438+L443+L448+L453+L458+L463+L468</f>
        <v>0</v>
      </c>
      <c r="M473" s="12"/>
      <c r="N473" s="2"/>
      <c r="O473" s="2"/>
      <c r="P473" s="2"/>
      <c r="Q473" s="33">
        <f>0+Q393+Q398+Q403+Q408+Q413+Q418+Q423+Q428+Q433+Q438+Q443+Q448+Q453+Q458+Q463+Q468</f>
        <v>0</v>
      </c>
      <c r="R473" s="27">
        <f>0+R393+R398+R403+R408+R413+R418+R423+R428+R433+R438+R443+R448+R453+R458+R463+R468</f>
        <v>0</v>
      </c>
      <c r="S473" s="64">
        <f>Q473*(1+J473)+R473</f>
        <v>0</v>
      </c>
    </row>
    <row r="474" thickTop="1" thickBot="1" ht="25" customHeight="1">
      <c r="A474" s="9"/>
      <c r="B474" s="65"/>
      <c r="C474" s="65"/>
      <c r="D474" s="65"/>
      <c r="E474" s="65"/>
      <c r="F474" s="65"/>
      <c r="G474" s="66" t="s">
        <v>87</v>
      </c>
      <c r="H474" s="67">
        <f>J393+J398+J403+J408+J413+J418+J423+J428+J433+J438+J443+J448+J453+J458+J463+J468</f>
        <v>0</v>
      </c>
      <c r="I474" s="66" t="s">
        <v>88</v>
      </c>
      <c r="J474" s="68">
        <f>0+J473</f>
        <v>0</v>
      </c>
      <c r="K474" s="66" t="s">
        <v>89</v>
      </c>
      <c r="L474" s="69">
        <f>L393+L398+L403+L408+L413+L418+L423+L428+L433+L438+L443+L448+L453+L458+L463+L468</f>
        <v>0</v>
      </c>
      <c r="M474" s="12"/>
      <c r="N474" s="2"/>
      <c r="O474" s="2"/>
      <c r="P474" s="2"/>
      <c r="Q474" s="2"/>
    </row>
    <row r="475">
      <c r="A475" s="13"/>
      <c r="B475" s="4"/>
      <c r="C475" s="4"/>
      <c r="D475" s="4"/>
      <c r="E475" s="4"/>
      <c r="F475" s="4"/>
      <c r="G475" s="4"/>
      <c r="H475" s="70"/>
      <c r="I475" s="4"/>
      <c r="J475" s="70"/>
      <c r="K475" s="4"/>
      <c r="L475" s="4"/>
      <c r="M475" s="14"/>
      <c r="N475" s="2"/>
      <c r="O475" s="2"/>
      <c r="P475" s="2"/>
      <c r="Q475" s="2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"/>
      <c r="O476" s="2"/>
      <c r="P476" s="2"/>
      <c r="Q476" s="2"/>
    </row>
  </sheetData>
  <mergeCells count="36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7:D37"/>
    <mergeCell ref="B38:D38"/>
    <mergeCell ref="B40:D40"/>
    <mergeCell ref="B41:D41"/>
    <mergeCell ref="B42:D42"/>
    <mergeCell ref="B43:D43"/>
    <mergeCell ref="B21:D21"/>
    <mergeCell ref="B22:D22"/>
    <mergeCell ref="B23:D23"/>
    <mergeCell ref="B24:D24"/>
    <mergeCell ref="B25:D25"/>
    <mergeCell ref="B26:D26"/>
    <mergeCell ref="B27:D27"/>
    <mergeCell ref="B28:D28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3:D63"/>
    <mergeCell ref="B64:D64"/>
    <mergeCell ref="B65:D65"/>
    <mergeCell ref="B66:D66"/>
    <mergeCell ref="B68:D68"/>
    <mergeCell ref="B69:D69"/>
    <mergeCell ref="B70:D70"/>
    <mergeCell ref="B71:D71"/>
    <mergeCell ref="B61:L61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20:D320"/>
    <mergeCell ref="B321:D321"/>
    <mergeCell ref="B322:D322"/>
    <mergeCell ref="B323:D323"/>
    <mergeCell ref="B325:D325"/>
    <mergeCell ref="B326:D326"/>
    <mergeCell ref="B327:D327"/>
    <mergeCell ref="B328:D328"/>
    <mergeCell ref="B330:D330"/>
    <mergeCell ref="B331:D331"/>
    <mergeCell ref="B332:D332"/>
    <mergeCell ref="B333:D333"/>
    <mergeCell ref="B335:D335"/>
    <mergeCell ref="B336:D336"/>
    <mergeCell ref="B337:D337"/>
    <mergeCell ref="B338:D338"/>
    <mergeCell ref="B340:D340"/>
    <mergeCell ref="B341:D341"/>
    <mergeCell ref="B342:D342"/>
    <mergeCell ref="B343:D343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4:L174"/>
    <mergeCell ref="B404:D404"/>
    <mergeCell ref="B405:D405"/>
    <mergeCell ref="B406:D406"/>
    <mergeCell ref="B407:D407"/>
    <mergeCell ref="B409:D409"/>
    <mergeCell ref="B410:D410"/>
    <mergeCell ref="B411:D411"/>
    <mergeCell ref="B412:D412"/>
    <mergeCell ref="B414:D414"/>
    <mergeCell ref="B415:D415"/>
    <mergeCell ref="B416:D416"/>
    <mergeCell ref="B417:D417"/>
    <mergeCell ref="B419:D419"/>
    <mergeCell ref="B420:D420"/>
    <mergeCell ref="B421:D421"/>
    <mergeCell ref="B422:D422"/>
    <mergeCell ref="B424:D424"/>
    <mergeCell ref="B425:D425"/>
    <mergeCell ref="B426:D426"/>
    <mergeCell ref="B427:D427"/>
    <mergeCell ref="B429:D429"/>
    <mergeCell ref="B430:D430"/>
    <mergeCell ref="B431:D431"/>
    <mergeCell ref="B432:D432"/>
    <mergeCell ref="B434:D434"/>
    <mergeCell ref="B435:D435"/>
    <mergeCell ref="B436:D436"/>
    <mergeCell ref="B437:D437"/>
    <mergeCell ref="B439:D439"/>
    <mergeCell ref="B440:D440"/>
    <mergeCell ref="B441:D441"/>
    <mergeCell ref="B442:D442"/>
    <mergeCell ref="B444:D444"/>
    <mergeCell ref="B445:D445"/>
    <mergeCell ref="B446:D446"/>
    <mergeCell ref="B447:D447"/>
    <mergeCell ref="B449:D449"/>
    <mergeCell ref="B450:D450"/>
    <mergeCell ref="B451:D451"/>
    <mergeCell ref="B452:D452"/>
    <mergeCell ref="B454:D454"/>
    <mergeCell ref="B455:D455"/>
    <mergeCell ref="B456:D456"/>
    <mergeCell ref="B457:D457"/>
    <mergeCell ref="B459:D459"/>
    <mergeCell ref="B460:D460"/>
    <mergeCell ref="B461:D461"/>
    <mergeCell ref="B462:D462"/>
    <mergeCell ref="B464:D464"/>
    <mergeCell ref="B465:D465"/>
    <mergeCell ref="B466:D466"/>
    <mergeCell ref="B467:D467"/>
    <mergeCell ref="B469:D469"/>
    <mergeCell ref="B470:D470"/>
    <mergeCell ref="B471:D471"/>
    <mergeCell ref="B472:D472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2:L222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5:L255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8:L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46:L346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8:D358"/>
    <mergeCell ref="B359:D359"/>
    <mergeCell ref="B360:D360"/>
    <mergeCell ref="B361:D361"/>
    <mergeCell ref="B363:D363"/>
    <mergeCell ref="B364:D364"/>
    <mergeCell ref="B365:D365"/>
    <mergeCell ref="B366:D366"/>
    <mergeCell ref="B369:L369"/>
    <mergeCell ref="B371:D371"/>
    <mergeCell ref="B372:D372"/>
    <mergeCell ref="B373:D373"/>
    <mergeCell ref="B374:D374"/>
    <mergeCell ref="B376:D376"/>
    <mergeCell ref="B377:D377"/>
    <mergeCell ref="B378:D378"/>
    <mergeCell ref="B379:D379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394:D394"/>
    <mergeCell ref="B395:D395"/>
    <mergeCell ref="B396:D396"/>
    <mergeCell ref="B397:D397"/>
    <mergeCell ref="B399:D399"/>
    <mergeCell ref="B400:D400"/>
    <mergeCell ref="B401:D401"/>
    <mergeCell ref="B402:D402"/>
    <mergeCell ref="B392:L392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H45+H68+H76+H84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475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L45+L68+L76+L84</f>
        <v>0</v>
      </c>
      <c r="K11" s="1"/>
      <c r="L11" s="1"/>
      <c r="M11" s="12"/>
      <c r="N11" s="2"/>
      <c r="O11" s="2"/>
      <c r="P11" s="2"/>
      <c r="Q11" s="33">
        <f>IF(SUM(K20:K23)&gt;0,ROUND(SUM(S20:S23)/SUM(K20:K23)-1,8),0)</f>
        <v>0</v>
      </c>
      <c r="R11" s="27">
        <f>AVERAGE(J44,J67,J75,J83)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H45</f>
        <v>0</v>
      </c>
      <c r="L20" s="38">
        <f>L45</f>
        <v>0</v>
      </c>
      <c r="M20" s="12"/>
      <c r="N20" s="2"/>
      <c r="O20" s="2"/>
      <c r="P20" s="2"/>
      <c r="Q20" s="2"/>
      <c r="S20" s="27">
        <f>S44</f>
        <v>0</v>
      </c>
    </row>
    <row r="21">
      <c r="A21" s="9"/>
      <c r="B21" s="36">
        <v>1</v>
      </c>
      <c r="C21" s="1"/>
      <c r="D21" s="1"/>
      <c r="E21" s="37" t="s">
        <v>96</v>
      </c>
      <c r="F21" s="1"/>
      <c r="G21" s="1"/>
      <c r="H21" s="1"/>
      <c r="I21" s="1"/>
      <c r="J21" s="1"/>
      <c r="K21" s="38">
        <f>H68</f>
        <v>0</v>
      </c>
      <c r="L21" s="38">
        <f>L68</f>
        <v>0</v>
      </c>
      <c r="M21" s="12"/>
      <c r="N21" s="2"/>
      <c r="O21" s="2"/>
      <c r="P21" s="2"/>
      <c r="Q21" s="2"/>
      <c r="S21" s="27">
        <f>S67</f>
        <v>0</v>
      </c>
    </row>
    <row r="22">
      <c r="A22" s="9"/>
      <c r="B22" s="36">
        <v>4</v>
      </c>
      <c r="C22" s="1"/>
      <c r="D22" s="1"/>
      <c r="E22" s="37" t="s">
        <v>99</v>
      </c>
      <c r="F22" s="1"/>
      <c r="G22" s="1"/>
      <c r="H22" s="1"/>
      <c r="I22" s="1"/>
      <c r="J22" s="1"/>
      <c r="K22" s="38">
        <f>H76</f>
        <v>0</v>
      </c>
      <c r="L22" s="38">
        <f>L76</f>
        <v>0</v>
      </c>
      <c r="M22" s="12"/>
      <c r="N22" s="2"/>
      <c r="O22" s="2"/>
      <c r="P22" s="2"/>
      <c r="Q22" s="2"/>
      <c r="S22" s="27">
        <f>S75</f>
        <v>0</v>
      </c>
    </row>
    <row r="23">
      <c r="A23" s="9"/>
      <c r="B23" s="36">
        <v>7</v>
      </c>
      <c r="C23" s="1"/>
      <c r="D23" s="1"/>
      <c r="E23" s="37" t="s">
        <v>101</v>
      </c>
      <c r="F23" s="1"/>
      <c r="G23" s="1"/>
      <c r="H23" s="1"/>
      <c r="I23" s="1"/>
      <c r="J23" s="1"/>
      <c r="K23" s="38">
        <f>H84</f>
        <v>0</v>
      </c>
      <c r="L23" s="38">
        <f>L84</f>
        <v>0</v>
      </c>
      <c r="M23" s="12"/>
      <c r="N23" s="2"/>
      <c r="O23" s="2"/>
      <c r="P23" s="2"/>
      <c r="Q23" s="2"/>
      <c r="S23" s="27">
        <f>S83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28" t="s">
        <v>35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3"/>
      <c r="N26" s="2"/>
      <c r="O26" s="2"/>
      <c r="P26" s="2"/>
      <c r="Q26" s="2"/>
    </row>
    <row r="27" ht="18" customHeight="1">
      <c r="A27" s="9"/>
      <c r="B27" s="34" t="s">
        <v>36</v>
      </c>
      <c r="C27" s="34" t="s">
        <v>32</v>
      </c>
      <c r="D27" s="34" t="s">
        <v>37</v>
      </c>
      <c r="E27" s="34" t="s">
        <v>33</v>
      </c>
      <c r="F27" s="34" t="s">
        <v>38</v>
      </c>
      <c r="G27" s="35" t="s">
        <v>39</v>
      </c>
      <c r="H27" s="22" t="s">
        <v>40</v>
      </c>
      <c r="I27" s="22" t="s">
        <v>41</v>
      </c>
      <c r="J27" s="22" t="s">
        <v>16</v>
      </c>
      <c r="K27" s="35" t="s">
        <v>42</v>
      </c>
      <c r="L27" s="22" t="s">
        <v>17</v>
      </c>
      <c r="M27" s="71"/>
      <c r="N27" s="2"/>
      <c r="O27" s="2"/>
      <c r="P27" s="2"/>
      <c r="Q27" s="2"/>
    </row>
    <row r="28" ht="40" customHeight="1">
      <c r="A28" s="9"/>
      <c r="B28" s="39" t="s">
        <v>43</v>
      </c>
      <c r="C28" s="1"/>
      <c r="D28" s="1"/>
      <c r="E28" s="1"/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1">
        <v>1</v>
      </c>
      <c r="C29" s="42" t="s">
        <v>476</v>
      </c>
      <c r="D29" s="42" t="s">
        <v>3</v>
      </c>
      <c r="E29" s="42" t="s">
        <v>477</v>
      </c>
      <c r="F29" s="42" t="s">
        <v>3</v>
      </c>
      <c r="G29" s="43" t="s">
        <v>126</v>
      </c>
      <c r="H29" s="44">
        <v>50</v>
      </c>
      <c r="I29" s="25">
        <f>ROUND(0,2)</f>
        <v>0</v>
      </c>
      <c r="J29" s="45">
        <f>ROUND(I29*H29,2)</f>
        <v>0</v>
      </c>
      <c r="K29" s="46">
        <v>0.20999999999999999</v>
      </c>
      <c r="L29" s="47">
        <f>IF(ISNUMBER(K29),ROUND(J29*(K29+1),2),0)</f>
        <v>0</v>
      </c>
      <c r="M29" s="12"/>
      <c r="N29" s="2"/>
      <c r="O29" s="2"/>
      <c r="P29" s="2"/>
      <c r="Q29" s="33">
        <f>IF(ISNUMBER(K29),IF(H29&gt;0,IF(I29&gt;0,J29,0),0),0)</f>
        <v>0</v>
      </c>
      <c r="R29" s="27">
        <f>IF(ISNUMBER(K29)=FALSE,J29,0)</f>
        <v>0</v>
      </c>
    </row>
    <row r="30">
      <c r="A30" s="9"/>
      <c r="B30" s="48" t="s">
        <v>47</v>
      </c>
      <c r="C30" s="1"/>
      <c r="D30" s="1"/>
      <c r="E30" s="49" t="s">
        <v>478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49</v>
      </c>
      <c r="C31" s="1"/>
      <c r="D31" s="1"/>
      <c r="E31" s="49" t="s">
        <v>479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50</v>
      </c>
      <c r="C32" s="1"/>
      <c r="D32" s="1"/>
      <c r="E32" s="49" t="s">
        <v>94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>
      <c r="A33" s="9"/>
      <c r="B33" s="50" t="s">
        <v>52</v>
      </c>
      <c r="C33" s="51"/>
      <c r="D33" s="51"/>
      <c r="E33" s="52" t="s">
        <v>53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>
      <c r="A34" s="9"/>
      <c r="B34" s="41">
        <v>2</v>
      </c>
      <c r="C34" s="42" t="s">
        <v>480</v>
      </c>
      <c r="D34" s="42" t="s">
        <v>3</v>
      </c>
      <c r="E34" s="42" t="s">
        <v>481</v>
      </c>
      <c r="F34" s="42" t="s">
        <v>3</v>
      </c>
      <c r="G34" s="43" t="s">
        <v>126</v>
      </c>
      <c r="H34" s="54">
        <v>50</v>
      </c>
      <c r="I34" s="55">
        <f>ROUND(0,2)</f>
        <v>0</v>
      </c>
      <c r="J34" s="56">
        <f>ROUND(I34*H34,2)</f>
        <v>0</v>
      </c>
      <c r="K34" s="57">
        <v>0.20999999999999999</v>
      </c>
      <c r="L34" s="58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47</v>
      </c>
      <c r="C35" s="1"/>
      <c r="D35" s="1"/>
      <c r="E35" s="49" t="s">
        <v>482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49</v>
      </c>
      <c r="C36" s="1"/>
      <c r="D36" s="1"/>
      <c r="E36" s="49" t="s">
        <v>479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50</v>
      </c>
      <c r="C37" s="1"/>
      <c r="D37" s="1"/>
      <c r="E37" s="49" t="s">
        <v>94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>
      <c r="A38" s="9"/>
      <c r="B38" s="50" t="s">
        <v>52</v>
      </c>
      <c r="C38" s="51"/>
      <c r="D38" s="51"/>
      <c r="E38" s="52" t="s">
        <v>53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>
      <c r="A39" s="9"/>
      <c r="B39" s="41">
        <v>3</v>
      </c>
      <c r="C39" s="42" t="s">
        <v>483</v>
      </c>
      <c r="D39" s="42" t="s">
        <v>3</v>
      </c>
      <c r="E39" s="42" t="s">
        <v>484</v>
      </c>
      <c r="F39" s="42" t="s">
        <v>3</v>
      </c>
      <c r="G39" s="43" t="s">
        <v>126</v>
      </c>
      <c r="H39" s="54">
        <v>22.5</v>
      </c>
      <c r="I39" s="55">
        <f>ROUND(0,2)</f>
        <v>0</v>
      </c>
      <c r="J39" s="56">
        <f>ROUND(I39*H39,2)</f>
        <v>0</v>
      </c>
      <c r="K39" s="57">
        <v>0.20999999999999999</v>
      </c>
      <c r="L39" s="58">
        <f>IF(ISNUMBER(K39),ROUND(J39*(K39+1),2),0)</f>
        <v>0</v>
      </c>
      <c r="M39" s="12"/>
      <c r="N39" s="2"/>
      <c r="O39" s="2"/>
      <c r="P39" s="2"/>
      <c r="Q39" s="33">
        <f>IF(ISNUMBER(K39),IF(H39&gt;0,IF(I39&gt;0,J39,0),0),0)</f>
        <v>0</v>
      </c>
      <c r="R39" s="27">
        <f>IF(ISNUMBER(K39)=FALSE,J39,0)</f>
        <v>0</v>
      </c>
    </row>
    <row r="40">
      <c r="A40" s="9"/>
      <c r="B40" s="48" t="s">
        <v>47</v>
      </c>
      <c r="C40" s="1"/>
      <c r="D40" s="1"/>
      <c r="E40" s="49" t="s">
        <v>485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49</v>
      </c>
      <c r="C41" s="1"/>
      <c r="D41" s="1"/>
      <c r="E41" s="49" t="s">
        <v>486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50</v>
      </c>
      <c r="C42" s="1"/>
      <c r="D42" s="1"/>
      <c r="E42" s="49" t="s">
        <v>94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52</v>
      </c>
      <c r="C43" s="51"/>
      <c r="D43" s="51"/>
      <c r="E43" s="52" t="s">
        <v>53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 thickBot="1" ht="25" customHeight="1">
      <c r="A44" s="9"/>
      <c r="B44" s="1"/>
      <c r="C44" s="59">
        <v>0</v>
      </c>
      <c r="D44" s="1"/>
      <c r="E44" s="59" t="s">
        <v>34</v>
      </c>
      <c r="F44" s="1"/>
      <c r="G44" s="60" t="s">
        <v>84</v>
      </c>
      <c r="H44" s="61">
        <f>J29+J34+J39</f>
        <v>0</v>
      </c>
      <c r="I44" s="60" t="s">
        <v>85</v>
      </c>
      <c r="J44" s="62">
        <f>(L44-H44)</f>
        <v>0</v>
      </c>
      <c r="K44" s="60" t="s">
        <v>86</v>
      </c>
      <c r="L44" s="63">
        <f>L29+L34+L39</f>
        <v>0</v>
      </c>
      <c r="M44" s="12"/>
      <c r="N44" s="2"/>
      <c r="O44" s="2"/>
      <c r="P44" s="2"/>
      <c r="Q44" s="33">
        <f>0+Q29+Q34+Q39</f>
        <v>0</v>
      </c>
      <c r="R44" s="27">
        <f>0+R29+R34+R39</f>
        <v>0</v>
      </c>
      <c r="S44" s="64">
        <f>Q44*(1+J44)+R44</f>
        <v>0</v>
      </c>
    </row>
    <row r="45" thickTop="1" thickBot="1" ht="25" customHeight="1">
      <c r="A45" s="9"/>
      <c r="B45" s="65"/>
      <c r="C45" s="65"/>
      <c r="D45" s="65"/>
      <c r="E45" s="65"/>
      <c r="F45" s="65"/>
      <c r="G45" s="66" t="s">
        <v>87</v>
      </c>
      <c r="H45" s="67">
        <f>J29+J34+J39</f>
        <v>0</v>
      </c>
      <c r="I45" s="66" t="s">
        <v>88</v>
      </c>
      <c r="J45" s="68">
        <f>0+J44</f>
        <v>0</v>
      </c>
      <c r="K45" s="66" t="s">
        <v>89</v>
      </c>
      <c r="L45" s="69">
        <f>L29+L34+L39</f>
        <v>0</v>
      </c>
      <c r="M45" s="12"/>
      <c r="N45" s="2"/>
      <c r="O45" s="2"/>
      <c r="P45" s="2"/>
      <c r="Q45" s="2"/>
    </row>
    <row r="46" ht="40" customHeight="1">
      <c r="A46" s="9"/>
      <c r="B46" s="74" t="s">
        <v>123</v>
      </c>
      <c r="C46" s="1"/>
      <c r="D46" s="1"/>
      <c r="E46" s="1"/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1">
        <v>4</v>
      </c>
      <c r="C47" s="42" t="s">
        <v>487</v>
      </c>
      <c r="D47" s="42" t="s">
        <v>3</v>
      </c>
      <c r="E47" s="42" t="s">
        <v>488</v>
      </c>
      <c r="F47" s="42" t="s">
        <v>3</v>
      </c>
      <c r="G47" s="43" t="s">
        <v>140</v>
      </c>
      <c r="H47" s="44">
        <v>6</v>
      </c>
      <c r="I47" s="25">
        <f>ROUND(0,2)</f>
        <v>0</v>
      </c>
      <c r="J47" s="45">
        <f>ROUND(I47*H47,2)</f>
        <v>0</v>
      </c>
      <c r="K47" s="46">
        <v>0.20999999999999999</v>
      </c>
      <c r="L47" s="47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47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49</v>
      </c>
      <c r="C49" s="1"/>
      <c r="D49" s="1"/>
      <c r="E49" s="49" t="s">
        <v>489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50</v>
      </c>
      <c r="C50" s="1"/>
      <c r="D50" s="1"/>
      <c r="E50" s="49" t="s">
        <v>490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52</v>
      </c>
      <c r="C51" s="51"/>
      <c r="D51" s="51"/>
      <c r="E51" s="52" t="s">
        <v>53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>
      <c r="A52" s="9"/>
      <c r="B52" s="41">
        <v>5</v>
      </c>
      <c r="C52" s="42" t="s">
        <v>178</v>
      </c>
      <c r="D52" s="42" t="s">
        <v>105</v>
      </c>
      <c r="E52" s="42" t="s">
        <v>179</v>
      </c>
      <c r="F52" s="42" t="s">
        <v>3</v>
      </c>
      <c r="G52" s="43" t="s">
        <v>140</v>
      </c>
      <c r="H52" s="54">
        <v>6</v>
      </c>
      <c r="I52" s="55">
        <f>ROUND(0,2)</f>
        <v>0</v>
      </c>
      <c r="J52" s="56">
        <f>ROUND(I52*H52,2)</f>
        <v>0</v>
      </c>
      <c r="K52" s="57">
        <v>0.20999999999999999</v>
      </c>
      <c r="L52" s="58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48" t="s">
        <v>47</v>
      </c>
      <c r="C53" s="1"/>
      <c r="D53" s="1"/>
      <c r="E53" s="49" t="s">
        <v>491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49</v>
      </c>
      <c r="C54" s="1"/>
      <c r="D54" s="1"/>
      <c r="E54" s="49" t="s">
        <v>492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50</v>
      </c>
      <c r="C55" s="1"/>
      <c r="D55" s="1"/>
      <c r="E55" s="49" t="s">
        <v>185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>
      <c r="A56" s="9"/>
      <c r="B56" s="50" t="s">
        <v>52</v>
      </c>
      <c r="C56" s="51"/>
      <c r="D56" s="51"/>
      <c r="E56" s="52" t="s">
        <v>53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>
      <c r="A57" s="9"/>
      <c r="B57" s="41">
        <v>6</v>
      </c>
      <c r="C57" s="42" t="s">
        <v>493</v>
      </c>
      <c r="D57" s="42" t="s">
        <v>3</v>
      </c>
      <c r="E57" s="42" t="s">
        <v>494</v>
      </c>
      <c r="F57" s="42" t="s">
        <v>3</v>
      </c>
      <c r="G57" s="43" t="s">
        <v>140</v>
      </c>
      <c r="H57" s="54">
        <v>6</v>
      </c>
      <c r="I57" s="55">
        <f>ROUND(0,2)</f>
        <v>0</v>
      </c>
      <c r="J57" s="56">
        <f>ROUND(I57*H57,2)</f>
        <v>0</v>
      </c>
      <c r="K57" s="57">
        <v>0.20999999999999999</v>
      </c>
      <c r="L57" s="58">
        <f>IF(ISNUMBER(K57),ROUND(J57*(K57+1),2),0)</f>
        <v>0</v>
      </c>
      <c r="M57" s="12"/>
      <c r="N57" s="2"/>
      <c r="O57" s="2"/>
      <c r="P57" s="2"/>
      <c r="Q57" s="33">
        <f>IF(ISNUMBER(K57),IF(H57&gt;0,IF(I57&gt;0,J57,0),0),0)</f>
        <v>0</v>
      </c>
      <c r="R57" s="27">
        <f>IF(ISNUMBER(K57)=FALSE,J57,0)</f>
        <v>0</v>
      </c>
    </row>
    <row r="58">
      <c r="A58" s="9"/>
      <c r="B58" s="48" t="s">
        <v>47</v>
      </c>
      <c r="C58" s="1"/>
      <c r="D58" s="1"/>
      <c r="E58" s="49" t="s">
        <v>495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49</v>
      </c>
      <c r="C59" s="1"/>
      <c r="D59" s="1"/>
      <c r="E59" s="49" t="s">
        <v>496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50</v>
      </c>
      <c r="C60" s="1"/>
      <c r="D60" s="1"/>
      <c r="E60" s="49" t="s">
        <v>497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 thickBot="1">
      <c r="A61" s="9"/>
      <c r="B61" s="50" t="s">
        <v>52</v>
      </c>
      <c r="C61" s="51"/>
      <c r="D61" s="51"/>
      <c r="E61" s="52" t="s">
        <v>53</v>
      </c>
      <c r="F61" s="51"/>
      <c r="G61" s="51"/>
      <c r="H61" s="53"/>
      <c r="I61" s="51"/>
      <c r="J61" s="53"/>
      <c r="K61" s="51"/>
      <c r="L61" s="51"/>
      <c r="M61" s="12"/>
      <c r="N61" s="2"/>
      <c r="O61" s="2"/>
      <c r="P61" s="2"/>
      <c r="Q61" s="2"/>
    </row>
    <row r="62" thickTop="1">
      <c r="A62" s="9"/>
      <c r="B62" s="41">
        <v>7</v>
      </c>
      <c r="C62" s="42" t="s">
        <v>186</v>
      </c>
      <c r="D62" s="42" t="s">
        <v>105</v>
      </c>
      <c r="E62" s="42" t="s">
        <v>187</v>
      </c>
      <c r="F62" s="42" t="s">
        <v>3</v>
      </c>
      <c r="G62" s="43" t="s">
        <v>140</v>
      </c>
      <c r="H62" s="54">
        <v>6</v>
      </c>
      <c r="I62" s="55">
        <f>ROUND(0,2)</f>
        <v>0</v>
      </c>
      <c r="J62" s="56">
        <f>ROUND(I62*H62,2)</f>
        <v>0</v>
      </c>
      <c r="K62" s="57">
        <v>0.20999999999999999</v>
      </c>
      <c r="L62" s="58">
        <f>IF(ISNUMBER(K62),ROUND(J62*(K62+1),2),0)</f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>
      <c r="A63" s="9"/>
      <c r="B63" s="48" t="s">
        <v>47</v>
      </c>
      <c r="C63" s="1"/>
      <c r="D63" s="1"/>
      <c r="E63" s="49" t="s">
        <v>498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49</v>
      </c>
      <c r="C64" s="1"/>
      <c r="D64" s="1"/>
      <c r="E64" s="49" t="s">
        <v>499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50</v>
      </c>
      <c r="C65" s="1"/>
      <c r="D65" s="1"/>
      <c r="E65" s="49" t="s">
        <v>193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 thickBot="1">
      <c r="A66" s="9"/>
      <c r="B66" s="50" t="s">
        <v>52</v>
      </c>
      <c r="C66" s="51"/>
      <c r="D66" s="51"/>
      <c r="E66" s="52" t="s">
        <v>53</v>
      </c>
      <c r="F66" s="51"/>
      <c r="G66" s="51"/>
      <c r="H66" s="53"/>
      <c r="I66" s="51"/>
      <c r="J66" s="53"/>
      <c r="K66" s="51"/>
      <c r="L66" s="51"/>
      <c r="M66" s="12"/>
      <c r="N66" s="2"/>
      <c r="O66" s="2"/>
      <c r="P66" s="2"/>
      <c r="Q66" s="2"/>
    </row>
    <row r="67" thickTop="1" thickBot="1" ht="25" customHeight="1">
      <c r="A67" s="9"/>
      <c r="B67" s="1"/>
      <c r="C67" s="59">
        <v>1</v>
      </c>
      <c r="D67" s="1"/>
      <c r="E67" s="59" t="s">
        <v>96</v>
      </c>
      <c r="F67" s="1"/>
      <c r="G67" s="60" t="s">
        <v>84</v>
      </c>
      <c r="H67" s="61">
        <f>J47+J52+J57+J62</f>
        <v>0</v>
      </c>
      <c r="I67" s="60" t="s">
        <v>85</v>
      </c>
      <c r="J67" s="62">
        <f>(L67-H67)</f>
        <v>0</v>
      </c>
      <c r="K67" s="60" t="s">
        <v>86</v>
      </c>
      <c r="L67" s="63">
        <f>L47+L52+L57+L62</f>
        <v>0</v>
      </c>
      <c r="M67" s="12"/>
      <c r="N67" s="2"/>
      <c r="O67" s="2"/>
      <c r="P67" s="2"/>
      <c r="Q67" s="33">
        <f>0+Q47+Q52+Q57+Q62</f>
        <v>0</v>
      </c>
      <c r="R67" s="27">
        <f>0+R47+R52+R57+R62</f>
        <v>0</v>
      </c>
      <c r="S67" s="64">
        <f>Q67*(1+J67)+R67</f>
        <v>0</v>
      </c>
    </row>
    <row r="68" thickTop="1" thickBot="1" ht="25" customHeight="1">
      <c r="A68" s="9"/>
      <c r="B68" s="65"/>
      <c r="C68" s="65"/>
      <c r="D68" s="65"/>
      <c r="E68" s="65"/>
      <c r="F68" s="65"/>
      <c r="G68" s="66" t="s">
        <v>87</v>
      </c>
      <c r="H68" s="67">
        <f>J47+J52+J57+J62</f>
        <v>0</v>
      </c>
      <c r="I68" s="66" t="s">
        <v>88</v>
      </c>
      <c r="J68" s="68">
        <f>0+J67</f>
        <v>0</v>
      </c>
      <c r="K68" s="66" t="s">
        <v>89</v>
      </c>
      <c r="L68" s="69">
        <f>L47+L52+L57+L62</f>
        <v>0</v>
      </c>
      <c r="M68" s="12"/>
      <c r="N68" s="2"/>
      <c r="O68" s="2"/>
      <c r="P68" s="2"/>
      <c r="Q68" s="2"/>
    </row>
    <row r="69" ht="40" customHeight="1">
      <c r="A69" s="9"/>
      <c r="B69" s="74" t="s">
        <v>290</v>
      </c>
      <c r="C69" s="1"/>
      <c r="D69" s="1"/>
      <c r="E69" s="1"/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1">
        <v>8</v>
      </c>
      <c r="C70" s="42" t="s">
        <v>500</v>
      </c>
      <c r="D70" s="42" t="s">
        <v>3</v>
      </c>
      <c r="E70" s="42" t="s">
        <v>501</v>
      </c>
      <c r="F70" s="42" t="s">
        <v>3</v>
      </c>
      <c r="G70" s="43" t="s">
        <v>140</v>
      </c>
      <c r="H70" s="44">
        <v>3.6000000000000001</v>
      </c>
      <c r="I70" s="25">
        <f>ROUND(0,2)</f>
        <v>0</v>
      </c>
      <c r="J70" s="45">
        <f>ROUND(I70*H70,2)</f>
        <v>0</v>
      </c>
      <c r="K70" s="46">
        <v>0.20999999999999999</v>
      </c>
      <c r="L70" s="47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47</v>
      </c>
      <c r="C71" s="1"/>
      <c r="D71" s="1"/>
      <c r="E71" s="49" t="s">
        <v>502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49</v>
      </c>
      <c r="C72" s="1"/>
      <c r="D72" s="1"/>
      <c r="E72" s="49" t="s">
        <v>503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504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52</v>
      </c>
      <c r="C74" s="51"/>
      <c r="D74" s="51"/>
      <c r="E74" s="52" t="s">
        <v>53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59">
        <v>4</v>
      </c>
      <c r="D75" s="1"/>
      <c r="E75" s="59" t="s">
        <v>99</v>
      </c>
      <c r="F75" s="1"/>
      <c r="G75" s="60" t="s">
        <v>84</v>
      </c>
      <c r="H75" s="61">
        <f>0+J70</f>
        <v>0</v>
      </c>
      <c r="I75" s="60" t="s">
        <v>85</v>
      </c>
      <c r="J75" s="62">
        <f>(L75-H75)</f>
        <v>0</v>
      </c>
      <c r="K75" s="60" t="s">
        <v>86</v>
      </c>
      <c r="L75" s="63">
        <f>0+L70</f>
        <v>0</v>
      </c>
      <c r="M75" s="12"/>
      <c r="N75" s="2"/>
      <c r="O75" s="2"/>
      <c r="P75" s="2"/>
      <c r="Q75" s="33">
        <f>0+Q70</f>
        <v>0</v>
      </c>
      <c r="R75" s="27">
        <f>0+R70</f>
        <v>0</v>
      </c>
      <c r="S75" s="64">
        <f>Q75*(1+J75)+R75</f>
        <v>0</v>
      </c>
    </row>
    <row r="76" thickTop="1" thickBot="1" ht="25" customHeight="1">
      <c r="A76" s="9"/>
      <c r="B76" s="65"/>
      <c r="C76" s="65"/>
      <c r="D76" s="65"/>
      <c r="E76" s="65"/>
      <c r="F76" s="65"/>
      <c r="G76" s="66" t="s">
        <v>87</v>
      </c>
      <c r="H76" s="67">
        <f>0+J70</f>
        <v>0</v>
      </c>
      <c r="I76" s="66" t="s">
        <v>88</v>
      </c>
      <c r="J76" s="68">
        <f>0+J75</f>
        <v>0</v>
      </c>
      <c r="K76" s="66" t="s">
        <v>89</v>
      </c>
      <c r="L76" s="69">
        <f>0+L70</f>
        <v>0</v>
      </c>
      <c r="M76" s="12"/>
      <c r="N76" s="2"/>
      <c r="O76" s="2"/>
      <c r="P76" s="2"/>
      <c r="Q76" s="2"/>
    </row>
    <row r="77" ht="40" customHeight="1">
      <c r="A77" s="9"/>
      <c r="B77" s="74" t="s">
        <v>359</v>
      </c>
      <c r="C77" s="1"/>
      <c r="D77" s="1"/>
      <c r="E77" s="1"/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1">
        <v>9</v>
      </c>
      <c r="C78" s="42" t="s">
        <v>505</v>
      </c>
      <c r="D78" s="42" t="s">
        <v>105</v>
      </c>
      <c r="E78" s="42" t="s">
        <v>506</v>
      </c>
      <c r="F78" s="42" t="s">
        <v>3</v>
      </c>
      <c r="G78" s="43" t="s">
        <v>46</v>
      </c>
      <c r="H78" s="44">
        <v>1</v>
      </c>
      <c r="I78" s="25">
        <f>ROUND(0,2)</f>
        <v>0</v>
      </c>
      <c r="J78" s="45">
        <f>ROUND(I78*H78,2)</f>
        <v>0</v>
      </c>
      <c r="K78" s="46">
        <v>0.20999999999999999</v>
      </c>
      <c r="L78" s="47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48" t="s">
        <v>47</v>
      </c>
      <c r="C79" s="1"/>
      <c r="D79" s="1"/>
      <c r="E79" s="49" t="s">
        <v>507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49</v>
      </c>
      <c r="C80" s="1"/>
      <c r="D80" s="1"/>
      <c r="E80" s="49" t="s">
        <v>3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508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52</v>
      </c>
      <c r="C82" s="51"/>
      <c r="D82" s="51"/>
      <c r="E82" s="52" t="s">
        <v>53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 thickBot="1" ht="25" customHeight="1">
      <c r="A83" s="9"/>
      <c r="B83" s="1"/>
      <c r="C83" s="59">
        <v>7</v>
      </c>
      <c r="D83" s="1"/>
      <c r="E83" s="59" t="s">
        <v>101</v>
      </c>
      <c r="F83" s="1"/>
      <c r="G83" s="60" t="s">
        <v>84</v>
      </c>
      <c r="H83" s="61">
        <f>0+J78</f>
        <v>0</v>
      </c>
      <c r="I83" s="60" t="s">
        <v>85</v>
      </c>
      <c r="J83" s="62">
        <f>(L83-H83)</f>
        <v>0</v>
      </c>
      <c r="K83" s="60" t="s">
        <v>86</v>
      </c>
      <c r="L83" s="63">
        <f>0+L78</f>
        <v>0</v>
      </c>
      <c r="M83" s="12"/>
      <c r="N83" s="2"/>
      <c r="O83" s="2"/>
      <c r="P83" s="2"/>
      <c r="Q83" s="33">
        <f>0+Q78</f>
        <v>0</v>
      </c>
      <c r="R83" s="27">
        <f>0+R78</f>
        <v>0</v>
      </c>
      <c r="S83" s="64">
        <f>Q83*(1+J83)+R83</f>
        <v>0</v>
      </c>
    </row>
    <row r="84" thickTop="1" thickBot="1" ht="25" customHeight="1">
      <c r="A84" s="9"/>
      <c r="B84" s="65"/>
      <c r="C84" s="65"/>
      <c r="D84" s="65"/>
      <c r="E84" s="65"/>
      <c r="F84" s="65"/>
      <c r="G84" s="66" t="s">
        <v>87</v>
      </c>
      <c r="H84" s="67">
        <f>0+J78</f>
        <v>0</v>
      </c>
      <c r="I84" s="66" t="s">
        <v>88</v>
      </c>
      <c r="J84" s="68">
        <f>0+J83</f>
        <v>0</v>
      </c>
      <c r="K84" s="66" t="s">
        <v>89</v>
      </c>
      <c r="L84" s="69">
        <f>0+L78</f>
        <v>0</v>
      </c>
      <c r="M84" s="12"/>
      <c r="N84" s="2"/>
      <c r="O84" s="2"/>
      <c r="P84" s="2"/>
      <c r="Q84" s="2"/>
    </row>
    <row r="85">
      <c r="A85" s="13"/>
      <c r="B85" s="4"/>
      <c r="C85" s="4"/>
      <c r="D85" s="4"/>
      <c r="E85" s="4"/>
      <c r="F85" s="4"/>
      <c r="G85" s="4"/>
      <c r="H85" s="70"/>
      <c r="I85" s="4"/>
      <c r="J85" s="70"/>
      <c r="K85" s="4"/>
      <c r="L85" s="4"/>
      <c r="M85" s="14"/>
      <c r="N85" s="2"/>
      <c r="O85" s="2"/>
      <c r="P85" s="2"/>
      <c r="Q85" s="2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"/>
      <c r="O86" s="2"/>
      <c r="P86" s="2"/>
      <c r="Q86" s="2"/>
    </row>
  </sheetData>
  <mergeCells count="57">
    <mergeCell ref="B46:L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9:L69"/>
    <mergeCell ref="B71:D71"/>
    <mergeCell ref="B72:D72"/>
    <mergeCell ref="B73:D73"/>
    <mergeCell ref="B74:D74"/>
    <mergeCell ref="B79:D79"/>
    <mergeCell ref="B80:D80"/>
    <mergeCell ref="B81:D81"/>
    <mergeCell ref="B82:D82"/>
    <mergeCell ref="B77:L7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40:D40"/>
    <mergeCell ref="B41:D41"/>
    <mergeCell ref="B42:D42"/>
    <mergeCell ref="B43:D43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2023-02-21T06:29:11Z</dcterms:modified>
</cp:coreProperties>
</file>